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p149\Documents\gamsdir\projdir\"/>
    </mc:Choice>
  </mc:AlternateContent>
  <bookViews>
    <workbookView xWindow="0" yWindow="0" windowWidth="16820" windowHeight="7910" activeTab="7"/>
  </bookViews>
  <sheets>
    <sheet name="B" sheetId="1" r:id="rId1"/>
    <sheet name="p" sheetId="2" r:id="rId2"/>
    <sheet name="h" sheetId="6" r:id="rId3"/>
    <sheet name="w" sheetId="7" r:id="rId4"/>
    <sheet name="d" sheetId="5" r:id="rId5"/>
    <sheet name="r" sheetId="8" r:id="rId6"/>
    <sheet name="m" sheetId="9" r:id="rId7"/>
    <sheet name="Calc_of_alpha_cuts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1" i="10" l="1"/>
  <c r="S30" i="10"/>
  <c r="S29" i="10"/>
  <c r="S28" i="10"/>
  <c r="Q31" i="10"/>
  <c r="Q30" i="10"/>
  <c r="Q29" i="10"/>
  <c r="Q28" i="10"/>
  <c r="S27" i="10"/>
  <c r="Q27" i="10"/>
  <c r="S26" i="10"/>
  <c r="Q26" i="10"/>
  <c r="S25" i="10"/>
  <c r="Q25" i="10"/>
  <c r="S24" i="10"/>
  <c r="Q24" i="10"/>
  <c r="S23" i="10"/>
  <c r="Q23" i="10"/>
  <c r="S22" i="10"/>
  <c r="Q22" i="10"/>
  <c r="S21" i="10"/>
  <c r="Q21" i="10"/>
  <c r="S20" i="10"/>
  <c r="Q20" i="10"/>
  <c r="E3" i="10" l="1"/>
  <c r="E4" i="10"/>
  <c r="E5" i="10"/>
  <c r="E6" i="10"/>
  <c r="E2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V24" i="10"/>
  <c r="W24" i="10"/>
  <c r="X24" i="10"/>
  <c r="Y24" i="10"/>
  <c r="V25" i="10"/>
  <c r="W25" i="10"/>
  <c r="X25" i="10"/>
  <c r="Y25" i="10"/>
  <c r="V26" i="10"/>
  <c r="W26" i="10"/>
  <c r="X26" i="10"/>
  <c r="Y26" i="10"/>
  <c r="Y23" i="10"/>
  <c r="X23" i="10"/>
  <c r="W23" i="10"/>
  <c r="V23" i="10"/>
  <c r="W17" i="10"/>
  <c r="X17" i="10"/>
  <c r="Y17" i="10"/>
  <c r="W18" i="10"/>
  <c r="X18" i="10"/>
  <c r="Y18" i="10"/>
  <c r="W19" i="10"/>
  <c r="X19" i="10"/>
  <c r="Y19" i="10"/>
  <c r="Y16" i="10"/>
  <c r="X16" i="10"/>
  <c r="W16" i="10"/>
  <c r="V16" i="10"/>
  <c r="V17" i="10"/>
  <c r="V18" i="10"/>
  <c r="V19" i="10"/>
  <c r="G28" i="10"/>
  <c r="H28" i="10"/>
  <c r="N14" i="10"/>
  <c r="W12" i="10" s="1"/>
  <c r="L14" i="10"/>
  <c r="W11" i="10" s="1"/>
  <c r="J14" i="10"/>
  <c r="W10" i="10" s="1"/>
  <c r="H14" i="10"/>
  <c r="W9" i="10" s="1"/>
  <c r="M14" i="10"/>
  <c r="V12" i="10" s="1"/>
  <c r="K14" i="10"/>
  <c r="V11" i="10" s="1"/>
  <c r="I14" i="10"/>
  <c r="V10" i="10" s="1"/>
  <c r="G14" i="10"/>
  <c r="V9" i="10" s="1"/>
  <c r="AA23" i="10" l="1" a="1"/>
  <c r="AA23" i="10" s="1"/>
  <c r="AF23" i="10" s="1"/>
  <c r="AA16" i="10" a="1"/>
  <c r="AA16" i="10" s="1"/>
  <c r="AF16" i="10" s="1"/>
  <c r="AA24" i="10" l="1"/>
  <c r="AF24" i="10" s="1"/>
  <c r="AC23" i="10"/>
  <c r="AH23" i="10" s="1"/>
  <c r="AD24" i="10"/>
  <c r="AI24" i="10" s="1"/>
  <c r="AC26" i="10"/>
  <c r="AH26" i="10" s="1"/>
  <c r="AB23" i="10"/>
  <c r="AG23" i="10" s="1"/>
  <c r="AD23" i="10"/>
  <c r="AI23" i="10" s="1"/>
  <c r="AB26" i="10"/>
  <c r="AG26" i="10" s="1"/>
  <c r="AA25" i="10"/>
  <c r="AF25" i="10" s="1"/>
  <c r="AB24" i="10"/>
  <c r="AG24" i="10" s="1"/>
  <c r="AC24" i="10"/>
  <c r="AH24" i="10" s="1"/>
  <c r="AD25" i="10"/>
  <c r="AI25" i="10" s="1"/>
  <c r="AA26" i="10"/>
  <c r="AF26" i="10" s="1"/>
  <c r="AB25" i="10"/>
  <c r="AG25" i="10" s="1"/>
  <c r="AC25" i="10"/>
  <c r="AH25" i="10" s="1"/>
  <c r="AD26" i="10"/>
  <c r="AI26" i="10" s="1"/>
  <c r="AA19" i="10"/>
  <c r="AF19" i="10" s="1"/>
  <c r="AC19" i="10"/>
  <c r="AH19" i="10" s="1"/>
  <c r="AB16" i="10"/>
  <c r="AG16" i="10" s="1"/>
  <c r="AC16" i="10"/>
  <c r="AH16" i="10" s="1"/>
  <c r="AD16" i="10"/>
  <c r="AI16" i="10" s="1"/>
  <c r="AA17" i="10"/>
  <c r="AF17" i="10" s="1"/>
  <c r="AB17" i="10"/>
  <c r="AG17" i="10" s="1"/>
  <c r="AC17" i="10"/>
  <c r="AH17" i="10" s="1"/>
  <c r="AD17" i="10"/>
  <c r="AI17" i="10" s="1"/>
  <c r="AB19" i="10"/>
  <c r="AG19" i="10" s="1"/>
  <c r="AD19" i="10"/>
  <c r="AI19" i="10" s="1"/>
  <c r="AA18" i="10"/>
  <c r="AF18" i="10" s="1"/>
  <c r="AB18" i="10"/>
  <c r="AG18" i="10" s="1"/>
  <c r="AC18" i="10"/>
  <c r="AH18" i="10" s="1"/>
  <c r="AD18" i="10"/>
  <c r="AI18" i="10" s="1"/>
  <c r="AP3" i="10" l="1"/>
  <c r="AN4" i="10"/>
  <c r="AM4" i="10"/>
  <c r="AH109" i="10" l="1"/>
  <c r="AG109" i="10"/>
  <c r="AF109" i="10"/>
  <c r="AE109" i="10"/>
  <c r="AH108" i="10"/>
  <c r="AG108" i="10"/>
  <c r="AF108" i="10"/>
  <c r="AE108" i="10"/>
  <c r="AH107" i="10"/>
  <c r="AG107" i="10"/>
  <c r="AF107" i="10"/>
  <c r="AE107" i="10"/>
  <c r="AH106" i="10"/>
  <c r="AG106" i="10"/>
  <c r="AF106" i="10"/>
  <c r="AE106" i="10"/>
  <c r="AC109" i="10"/>
  <c r="AB109" i="10"/>
  <c r="AA109" i="10"/>
  <c r="Z109" i="10"/>
  <c r="AC108" i="10"/>
  <c r="AB108" i="10"/>
  <c r="AA108" i="10"/>
  <c r="Z108" i="10"/>
  <c r="AC107" i="10"/>
  <c r="AB107" i="10"/>
  <c r="AA107" i="10"/>
  <c r="Z107" i="10"/>
  <c r="AC106" i="10"/>
  <c r="AB106" i="10"/>
  <c r="AA106" i="10"/>
  <c r="Z106" i="10"/>
  <c r="AH103" i="10"/>
  <c r="AG103" i="10"/>
  <c r="AF103" i="10"/>
  <c r="AE103" i="10"/>
  <c r="AH102" i="10"/>
  <c r="AG102" i="10"/>
  <c r="AF102" i="10"/>
  <c r="AE102" i="10"/>
  <c r="AH101" i="10"/>
  <c r="AG101" i="10"/>
  <c r="AF101" i="10"/>
  <c r="AE101" i="10"/>
  <c r="AH100" i="10"/>
  <c r="AG100" i="10"/>
  <c r="AF100" i="10"/>
  <c r="AE100" i="10"/>
  <c r="AC103" i="10"/>
  <c r="AB103" i="10"/>
  <c r="AA103" i="10"/>
  <c r="Z103" i="10"/>
  <c r="AC102" i="10"/>
  <c r="AB102" i="10"/>
  <c r="AA102" i="10"/>
  <c r="Z102" i="10"/>
  <c r="AC101" i="10"/>
  <c r="AB101" i="10"/>
  <c r="AA101" i="10"/>
  <c r="Z101" i="10"/>
  <c r="AC100" i="10"/>
  <c r="AB100" i="10"/>
  <c r="AA100" i="10"/>
  <c r="Z100" i="10"/>
  <c r="AH97" i="10"/>
  <c r="AG97" i="10"/>
  <c r="AF97" i="10"/>
  <c r="AE97" i="10"/>
  <c r="AH96" i="10"/>
  <c r="AG96" i="10"/>
  <c r="AF96" i="10"/>
  <c r="AE96" i="10"/>
  <c r="AH95" i="10"/>
  <c r="AG95" i="10"/>
  <c r="AF95" i="10"/>
  <c r="AE95" i="10"/>
  <c r="AH94" i="10"/>
  <c r="AG94" i="10"/>
  <c r="AF94" i="10"/>
  <c r="AE94" i="10"/>
  <c r="AC97" i="10"/>
  <c r="AB97" i="10"/>
  <c r="AA97" i="10"/>
  <c r="Z97" i="10"/>
  <c r="AC96" i="10"/>
  <c r="AB96" i="10"/>
  <c r="AA96" i="10"/>
  <c r="Z96" i="10"/>
  <c r="AC95" i="10"/>
  <c r="AB95" i="10"/>
  <c r="AA95" i="10"/>
  <c r="Z95" i="10"/>
  <c r="AC94" i="10"/>
  <c r="AB94" i="10"/>
  <c r="AA94" i="10"/>
  <c r="Z94" i="10"/>
  <c r="AH91" i="10"/>
  <c r="AG91" i="10"/>
  <c r="AF91" i="10"/>
  <c r="AE91" i="10"/>
  <c r="AH90" i="10"/>
  <c r="AG90" i="10"/>
  <c r="AF90" i="10"/>
  <c r="AE90" i="10"/>
  <c r="AH89" i="10"/>
  <c r="AG89" i="10"/>
  <c r="AF89" i="10"/>
  <c r="AE89" i="10"/>
  <c r="AH88" i="10"/>
  <c r="AG88" i="10"/>
  <c r="AF88" i="10"/>
  <c r="AE88" i="10"/>
  <c r="AC91" i="10"/>
  <c r="AB91" i="10"/>
  <c r="AA91" i="10"/>
  <c r="Z91" i="10"/>
  <c r="AC90" i="10"/>
  <c r="AB90" i="10"/>
  <c r="AA90" i="10"/>
  <c r="Z90" i="10"/>
  <c r="AC89" i="10"/>
  <c r="AB89" i="10"/>
  <c r="AA89" i="10"/>
  <c r="Z89" i="10"/>
  <c r="AC88" i="10"/>
  <c r="AB88" i="10"/>
  <c r="AA88" i="10"/>
  <c r="Z88" i="10"/>
  <c r="AH85" i="10"/>
  <c r="AG85" i="10"/>
  <c r="AF85" i="10"/>
  <c r="AE85" i="10"/>
  <c r="AH84" i="10"/>
  <c r="AG84" i="10"/>
  <c r="AF84" i="10"/>
  <c r="AE84" i="10"/>
  <c r="AH83" i="10"/>
  <c r="AG83" i="10"/>
  <c r="AF83" i="10"/>
  <c r="AE83" i="10"/>
  <c r="AH82" i="10"/>
  <c r="AG82" i="10"/>
  <c r="AF82" i="10"/>
  <c r="AE82" i="10"/>
  <c r="AC85" i="10"/>
  <c r="AB85" i="10"/>
  <c r="AA85" i="10"/>
  <c r="Z85" i="10"/>
  <c r="AC84" i="10"/>
  <c r="AB84" i="10"/>
  <c r="AA84" i="10"/>
  <c r="Z84" i="10"/>
  <c r="AC83" i="10"/>
  <c r="AB83" i="10"/>
  <c r="AA83" i="10"/>
  <c r="Z83" i="10"/>
  <c r="AC82" i="10"/>
  <c r="AB82" i="10"/>
  <c r="AA82" i="10"/>
  <c r="Z82" i="10"/>
  <c r="AH79" i="10"/>
  <c r="AG79" i="10"/>
  <c r="AF79" i="10"/>
  <c r="AE79" i="10"/>
  <c r="AH78" i="10"/>
  <c r="AG78" i="10"/>
  <c r="AF78" i="10"/>
  <c r="AE78" i="10"/>
  <c r="AH77" i="10"/>
  <c r="AG77" i="10"/>
  <c r="AF77" i="10"/>
  <c r="AE77" i="10"/>
  <c r="AH76" i="10"/>
  <c r="AG76" i="10"/>
  <c r="AF76" i="10"/>
  <c r="AE76" i="10"/>
  <c r="AC79" i="10"/>
  <c r="AB79" i="10"/>
  <c r="AA79" i="10"/>
  <c r="Z79" i="10"/>
  <c r="AC78" i="10"/>
  <c r="AB78" i="10"/>
  <c r="AA78" i="10"/>
  <c r="Z78" i="10"/>
  <c r="AC77" i="10"/>
  <c r="AB77" i="10"/>
  <c r="AA77" i="10"/>
  <c r="Z77" i="10"/>
  <c r="AC76" i="10"/>
  <c r="AB76" i="10"/>
  <c r="AA76" i="10"/>
  <c r="Z76" i="10"/>
  <c r="AH73" i="10"/>
  <c r="AG73" i="10"/>
  <c r="AF73" i="10"/>
  <c r="AE73" i="10"/>
  <c r="AH72" i="10"/>
  <c r="AG72" i="10"/>
  <c r="AF72" i="10"/>
  <c r="AE72" i="10"/>
  <c r="AH71" i="10"/>
  <c r="AG71" i="10"/>
  <c r="AF71" i="10"/>
  <c r="AE71" i="10"/>
  <c r="AH70" i="10"/>
  <c r="AG70" i="10"/>
  <c r="AF70" i="10"/>
  <c r="AE70" i="10"/>
  <c r="AC73" i="10"/>
  <c r="AB73" i="10"/>
  <c r="AA73" i="10"/>
  <c r="Z73" i="10"/>
  <c r="AC72" i="10"/>
  <c r="AB72" i="10"/>
  <c r="AA72" i="10"/>
  <c r="Z72" i="10"/>
  <c r="AC71" i="10"/>
  <c r="AB71" i="10"/>
  <c r="AA71" i="10"/>
  <c r="Z71" i="10"/>
  <c r="AC70" i="10"/>
  <c r="AB70" i="10"/>
  <c r="AA70" i="10"/>
  <c r="Z70" i="10"/>
  <c r="AH67" i="10"/>
  <c r="AG67" i="10"/>
  <c r="AF67" i="10"/>
  <c r="AE67" i="10"/>
  <c r="AH66" i="10"/>
  <c r="AG66" i="10"/>
  <c r="AF66" i="10"/>
  <c r="AE66" i="10"/>
  <c r="AH65" i="10"/>
  <c r="AG65" i="10"/>
  <c r="AF65" i="10"/>
  <c r="AE65" i="10"/>
  <c r="AH64" i="10"/>
  <c r="AG64" i="10"/>
  <c r="AF64" i="10"/>
  <c r="AE64" i="10"/>
  <c r="AC67" i="10"/>
  <c r="AB67" i="10"/>
  <c r="AA67" i="10"/>
  <c r="Z67" i="10"/>
  <c r="AC66" i="10"/>
  <c r="AB66" i="10"/>
  <c r="AA66" i="10"/>
  <c r="Z66" i="10"/>
  <c r="AC65" i="10"/>
  <c r="AB65" i="10"/>
  <c r="AA65" i="10"/>
  <c r="Z65" i="10"/>
  <c r="AC64" i="10"/>
  <c r="AB64" i="10"/>
  <c r="AA64" i="10"/>
  <c r="Z64" i="10"/>
  <c r="AH61" i="10"/>
  <c r="AG61" i="10"/>
  <c r="AF61" i="10"/>
  <c r="AE61" i="10"/>
  <c r="AH60" i="10"/>
  <c r="AG60" i="10"/>
  <c r="AF60" i="10"/>
  <c r="AE60" i="10"/>
  <c r="AH59" i="10"/>
  <c r="AG59" i="10"/>
  <c r="AF59" i="10"/>
  <c r="AE59" i="10"/>
  <c r="AH58" i="10"/>
  <c r="AG58" i="10"/>
  <c r="AF58" i="10"/>
  <c r="AE58" i="10"/>
  <c r="AC61" i="10"/>
  <c r="AB61" i="10"/>
  <c r="AA61" i="10"/>
  <c r="Z61" i="10"/>
  <c r="AC60" i="10"/>
  <c r="AB60" i="10"/>
  <c r="AA60" i="10"/>
  <c r="Z60" i="10"/>
  <c r="AC59" i="10"/>
  <c r="AB59" i="10"/>
  <c r="AA59" i="10"/>
  <c r="Z59" i="10"/>
  <c r="AC58" i="10"/>
  <c r="AB58" i="10"/>
  <c r="AA58" i="10"/>
  <c r="Z58" i="10"/>
  <c r="AH54" i="10"/>
  <c r="AG54" i="10"/>
  <c r="AF54" i="10"/>
  <c r="AE54" i="10"/>
  <c r="AH53" i="10"/>
  <c r="AG53" i="10"/>
  <c r="AF53" i="10"/>
  <c r="AE53" i="10"/>
  <c r="AH52" i="10"/>
  <c r="AG52" i="10"/>
  <c r="AF52" i="10"/>
  <c r="AE52" i="10"/>
  <c r="AH51" i="10"/>
  <c r="AG51" i="10"/>
  <c r="AF51" i="10"/>
  <c r="AE51" i="10"/>
  <c r="AC54" i="10"/>
  <c r="AB54" i="10"/>
  <c r="AA54" i="10"/>
  <c r="Z54" i="10"/>
  <c r="AC53" i="10"/>
  <c r="AB53" i="10"/>
  <c r="AA53" i="10"/>
  <c r="Z53" i="10"/>
  <c r="AC52" i="10"/>
  <c r="AB52" i="10"/>
  <c r="AA52" i="10"/>
  <c r="Z52" i="10"/>
  <c r="AC51" i="10"/>
  <c r="AB51" i="10"/>
  <c r="AA51" i="10"/>
  <c r="Z51" i="10"/>
  <c r="AA45" i="10"/>
  <c r="AB45" i="10"/>
  <c r="AC45" i="10"/>
  <c r="AA46" i="10"/>
  <c r="AB46" i="10"/>
  <c r="AC46" i="10"/>
  <c r="AA47" i="10"/>
  <c r="AB47" i="10"/>
  <c r="AC47" i="10"/>
  <c r="AA48" i="10"/>
  <c r="AB48" i="10"/>
  <c r="AC48" i="10"/>
  <c r="Z46" i="10"/>
  <c r="Z47" i="10"/>
  <c r="Z48" i="10"/>
  <c r="Z45" i="10"/>
  <c r="Z44" i="10"/>
  <c r="AO3" i="10"/>
  <c r="AP4" i="10"/>
  <c r="AP5" i="10"/>
  <c r="AP6" i="10"/>
  <c r="AN3" i="10"/>
  <c r="AN5" i="10"/>
  <c r="AN6" i="10"/>
  <c r="AL3" i="10"/>
  <c r="AL4" i="10"/>
  <c r="AL5" i="10"/>
  <c r="AL6" i="10"/>
  <c r="AJ3" i="10"/>
  <c r="AJ4" i="10"/>
  <c r="AJ5" i="10"/>
  <c r="AJ6" i="10"/>
  <c r="AH3" i="10"/>
  <c r="AH4" i="10"/>
  <c r="AH5" i="10"/>
  <c r="AH6" i="10"/>
  <c r="AF3" i="10"/>
  <c r="AF4" i="10"/>
  <c r="AF5" i="10"/>
  <c r="AF6" i="10"/>
  <c r="AD3" i="10"/>
  <c r="AD4" i="10"/>
  <c r="AD5" i="10"/>
  <c r="AD6" i="10"/>
  <c r="AB3" i="10"/>
  <c r="AB4" i="10"/>
  <c r="AB5" i="10"/>
  <c r="AB6" i="10"/>
  <c r="Z3" i="10"/>
  <c r="Z4" i="10"/>
  <c r="Z5" i="10"/>
  <c r="Z6" i="10"/>
  <c r="X3" i="10"/>
  <c r="X4" i="10"/>
  <c r="X5" i="10"/>
  <c r="X6" i="10"/>
  <c r="AO6" i="10"/>
  <c r="AO5" i="10"/>
  <c r="AO4" i="10"/>
  <c r="AM6" i="10"/>
  <c r="AM5" i="10"/>
  <c r="AM3" i="10"/>
  <c r="AK6" i="10"/>
  <c r="AK5" i="10"/>
  <c r="AK4" i="10"/>
  <c r="AK3" i="10"/>
  <c r="AI6" i="10"/>
  <c r="AI5" i="10"/>
  <c r="AI4" i="10"/>
  <c r="AI3" i="10"/>
  <c r="AG6" i="10"/>
  <c r="AG5" i="10"/>
  <c r="AG4" i="10"/>
  <c r="AG3" i="10"/>
  <c r="AE6" i="10"/>
  <c r="AE5" i="10"/>
  <c r="AE4" i="10"/>
  <c r="AE3" i="10"/>
  <c r="AC6" i="10"/>
  <c r="AC5" i="10"/>
  <c r="AC4" i="10"/>
  <c r="AC3" i="10"/>
  <c r="AA6" i="10"/>
  <c r="AA5" i="10"/>
  <c r="AA4" i="10"/>
  <c r="AA3" i="10"/>
  <c r="Y6" i="10"/>
  <c r="Y5" i="10"/>
  <c r="Y4" i="10"/>
  <c r="Y3" i="10"/>
  <c r="W6" i="10"/>
  <c r="W5" i="10"/>
  <c r="W4" i="10"/>
  <c r="W3" i="10"/>
  <c r="V6" i="10"/>
  <c r="V5" i="10"/>
  <c r="V4" i="10"/>
  <c r="V3" i="10"/>
  <c r="Q4" i="10"/>
  <c r="H18" i="10"/>
  <c r="H19" i="10"/>
  <c r="H20" i="10"/>
  <c r="H21" i="10"/>
  <c r="H22" i="10"/>
  <c r="H23" i="10"/>
  <c r="H24" i="10"/>
  <c r="H25" i="10"/>
  <c r="H26" i="10"/>
  <c r="H27" i="10"/>
  <c r="H17" i="10"/>
  <c r="G18" i="10"/>
  <c r="G19" i="10"/>
  <c r="G20" i="10"/>
  <c r="G21" i="10"/>
  <c r="G22" i="10"/>
  <c r="G23" i="10"/>
  <c r="G24" i="10"/>
  <c r="G25" i="10"/>
  <c r="G26" i="10"/>
  <c r="G27" i="10"/>
  <c r="G17" i="10"/>
  <c r="T4" i="10"/>
  <c r="S4" i="10"/>
  <c r="R4" i="10"/>
</calcChain>
</file>

<file path=xl/sharedStrings.xml><?xml version="1.0" encoding="utf-8"?>
<sst xmlns="http://schemas.openxmlformats.org/spreadsheetml/2006/main" count="195" uniqueCount="78">
  <si>
    <t>V1</t>
  </si>
  <si>
    <t>V2</t>
  </si>
  <si>
    <t>V3</t>
  </si>
  <si>
    <t>V4</t>
  </si>
  <si>
    <t>V5</t>
  </si>
  <si>
    <t>t1</t>
  </si>
  <si>
    <t>t2</t>
  </si>
  <si>
    <t>t3</t>
  </si>
  <si>
    <t>t4</t>
  </si>
  <si>
    <t>;</t>
  </si>
  <si>
    <t>p</t>
  </si>
  <si>
    <t>L</t>
  </si>
  <si>
    <t>c</t>
  </si>
  <si>
    <t>R</t>
  </si>
  <si>
    <t>Konec r.</t>
  </si>
  <si>
    <t>Bramy</t>
  </si>
  <si>
    <t>Plechy</t>
  </si>
  <si>
    <t>Profily</t>
  </si>
  <si>
    <t>Výpalky</t>
  </si>
  <si>
    <t>L(bramy)</t>
  </si>
  <si>
    <t>L(plechy)</t>
  </si>
  <si>
    <t>L(profily)</t>
  </si>
  <si>
    <t>L(výpalky)</t>
  </si>
  <si>
    <t>R(bramy)</t>
  </si>
  <si>
    <t>R(plechy)</t>
  </si>
  <si>
    <t>R(profily)</t>
  </si>
  <si>
    <t>R(výpalky)</t>
  </si>
  <si>
    <t>C</t>
  </si>
  <si>
    <t>Poptávka 2016 = 1,2367 x poptávka plochých 2013, 1,092 x dlouhých 2013, 1,0225 x polotovarů 2013</t>
  </si>
  <si>
    <t>0,9L</t>
  </si>
  <si>
    <t>0,8L</t>
  </si>
  <si>
    <t>0,7L</t>
  </si>
  <si>
    <t>0,6L</t>
  </si>
  <si>
    <t>0,5L</t>
  </si>
  <si>
    <t>0,4L</t>
  </si>
  <si>
    <t>0,3L</t>
  </si>
  <si>
    <t>0,2L</t>
  </si>
  <si>
    <t>0,1L</t>
  </si>
  <si>
    <t>0L</t>
  </si>
  <si>
    <t>0R</t>
  </si>
  <si>
    <t>0,1R</t>
  </si>
  <si>
    <t>0,2R</t>
  </si>
  <si>
    <t>0,3R</t>
  </si>
  <si>
    <t>0,4R</t>
  </si>
  <si>
    <t>0,5R</t>
  </si>
  <si>
    <t>0,6R</t>
  </si>
  <si>
    <t>0,7R</t>
  </si>
  <si>
    <t>0,8R</t>
  </si>
  <si>
    <t>0,9R</t>
  </si>
  <si>
    <t>Bramy17</t>
  </si>
  <si>
    <t>Bramy18</t>
  </si>
  <si>
    <t>Bramy19</t>
  </si>
  <si>
    <t>Bramy20</t>
  </si>
  <si>
    <t>Plechy17</t>
  </si>
  <si>
    <t>Plechy18</t>
  </si>
  <si>
    <t>Plechy19</t>
  </si>
  <si>
    <t>Plechy20</t>
  </si>
  <si>
    <t>Profily17</t>
  </si>
  <si>
    <t>Profily18</t>
  </si>
  <si>
    <t>Profily19</t>
  </si>
  <si>
    <t>Profily20</t>
  </si>
  <si>
    <t>Výpalky17</t>
  </si>
  <si>
    <t>Výpalky18</t>
  </si>
  <si>
    <t>Výpalky19</t>
  </si>
  <si>
    <t>Výpalky20</t>
  </si>
  <si>
    <t>E</t>
  </si>
  <si>
    <t>2017min</t>
  </si>
  <si>
    <t>2017max</t>
  </si>
  <si>
    <t>2018min</t>
  </si>
  <si>
    <t>2018max</t>
  </si>
  <si>
    <t>2019min</t>
  </si>
  <si>
    <t>2019max</t>
  </si>
  <si>
    <t>2020min</t>
  </si>
  <si>
    <t>2020max</t>
  </si>
  <si>
    <t>alpha:</t>
  </si>
  <si>
    <t>LEFT CUTS OF DEMAND</t>
  </si>
  <si>
    <t>RIGHT CUTS OF DEMAND</t>
  </si>
  <si>
    <t>CUTS OF EUA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</si>
</sst>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2" borderId="2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9" xfId="0" applyFont="1" applyFill="1" applyBorder="1" applyAlignment="1">
      <alignment horizontal="center"/>
    </xf>
    <xf numFmtId="0" fontId="0" fillId="2" borderId="0" xfId="0" applyFill="1" applyBorder="1"/>
    <xf numFmtId="0" fontId="0" fillId="2" borderId="10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D11" sqref="D1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0</v>
      </c>
      <c r="B2">
        <v>1</v>
      </c>
      <c r="C2">
        <v>0.748</v>
      </c>
      <c r="D2">
        <v>0.48246</v>
      </c>
      <c r="E2">
        <v>0.84449200000000002</v>
      </c>
      <c r="F2">
        <v>0.72079523999999995</v>
      </c>
    </row>
    <row r="3" spans="1:6" x14ac:dyDescent="0.35">
      <c r="A3" t="s">
        <v>1</v>
      </c>
      <c r="B3">
        <v>0</v>
      </c>
      <c r="C3">
        <v>1</v>
      </c>
      <c r="D3">
        <v>0.64500000000000002</v>
      </c>
      <c r="E3">
        <v>1.129</v>
      </c>
      <c r="F3">
        <v>0.96362999999999999</v>
      </c>
    </row>
    <row r="4" spans="1:6" x14ac:dyDescent="0.35">
      <c r="A4" t="s">
        <v>2</v>
      </c>
      <c r="B4">
        <v>0</v>
      </c>
      <c r="C4">
        <v>0</v>
      </c>
      <c r="D4">
        <v>1</v>
      </c>
      <c r="E4">
        <v>0</v>
      </c>
      <c r="F4">
        <v>1.494</v>
      </c>
    </row>
    <row r="5" spans="1:6" x14ac:dyDescent="0.35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19" spans="17:17" x14ac:dyDescent="0.35">
      <c r="Q19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4.5" x14ac:dyDescent="0.35"/>
  <sheetData>
    <row r="1" spans="1:2" x14ac:dyDescent="0.35">
      <c r="B1" t="s">
        <v>10</v>
      </c>
    </row>
    <row r="2" spans="1:2" x14ac:dyDescent="0.35">
      <c r="A2" t="s">
        <v>5</v>
      </c>
      <c r="B2">
        <v>5.6706246334310828</v>
      </c>
    </row>
    <row r="3" spans="1:2" x14ac:dyDescent="0.35">
      <c r="A3" t="s">
        <v>6</v>
      </c>
      <c r="B3">
        <v>6.0892617187500004</v>
      </c>
    </row>
    <row r="4" spans="1:2" x14ac:dyDescent="0.35">
      <c r="A4" t="s">
        <v>7</v>
      </c>
      <c r="B4">
        <v>6.2569726027397348</v>
      </c>
    </row>
    <row r="5" spans="1:2" x14ac:dyDescent="0.35">
      <c r="A5" t="s">
        <v>8</v>
      </c>
      <c r="B5">
        <v>5.0863710937499986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8" sqref="D18"/>
    </sheetView>
  </sheetViews>
  <sheetFormatPr defaultRowHeight="14.5" x14ac:dyDescent="0.35"/>
  <sheetData>
    <row r="1" spans="1:2" x14ac:dyDescent="0.35">
      <c r="A1" t="s">
        <v>0</v>
      </c>
      <c r="B1">
        <v>0.11310000000000001</v>
      </c>
    </row>
    <row r="2" spans="1:2" x14ac:dyDescent="0.35">
      <c r="A2" t="s">
        <v>1</v>
      </c>
      <c r="B2">
        <v>0.27500000000000002</v>
      </c>
    </row>
    <row r="3" spans="1:2" x14ac:dyDescent="0.35">
      <c r="A3" t="s">
        <v>2</v>
      </c>
      <c r="B3">
        <v>2.7E-2</v>
      </c>
    </row>
    <row r="4" spans="1:2" x14ac:dyDescent="0.35">
      <c r="A4" t="s">
        <v>3</v>
      </c>
      <c r="B4">
        <v>4.4400000000000002E-2</v>
      </c>
    </row>
    <row r="5" spans="1:2" x14ac:dyDescent="0.35">
      <c r="A5" t="s">
        <v>4</v>
      </c>
      <c r="B5">
        <v>3.6799999999999999E-2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>
        <v>680000</v>
      </c>
    </row>
    <row r="2" spans="1:2" x14ac:dyDescent="0.35">
      <c r="A2" t="s">
        <v>1</v>
      </c>
      <c r="B2">
        <v>900000</v>
      </c>
    </row>
    <row r="3" spans="1:2" x14ac:dyDescent="0.35">
      <c r="A3" t="s">
        <v>2</v>
      </c>
      <c r="B3">
        <v>750000</v>
      </c>
    </row>
    <row r="4" spans="1:2" x14ac:dyDescent="0.35">
      <c r="A4" t="s">
        <v>3</v>
      </c>
      <c r="B4">
        <v>120000</v>
      </c>
    </row>
    <row r="5" spans="1:2" x14ac:dyDescent="0.35">
      <c r="A5" t="s">
        <v>4</v>
      </c>
      <c r="B5">
        <v>40000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:E6"/>
    </sheetView>
  </sheetViews>
  <sheetFormatPr defaultRowHeight="14.5" x14ac:dyDescent="0.35"/>
  <sheetData>
    <row r="1" spans="1:5" x14ac:dyDescent="0.35"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 t="s">
        <v>1</v>
      </c>
      <c r="B3">
        <v>18508.315312326293</v>
      </c>
      <c r="C3">
        <v>19211.783225661547</v>
      </c>
      <c r="D3">
        <v>19500.964794481337</v>
      </c>
      <c r="E3">
        <v>19425.534695116352</v>
      </c>
    </row>
    <row r="4" spans="1:5" x14ac:dyDescent="0.35">
      <c r="A4" t="s">
        <v>2</v>
      </c>
      <c r="B4">
        <v>456407.59659233456</v>
      </c>
      <c r="C4">
        <v>422167.74339940085</v>
      </c>
      <c r="D4">
        <v>415973.67526823003</v>
      </c>
      <c r="E4">
        <v>409402.46977569407</v>
      </c>
    </row>
    <row r="5" spans="1:5" x14ac:dyDescent="0.35">
      <c r="A5" t="s">
        <v>3</v>
      </c>
      <c r="B5">
        <v>87893.305793745545</v>
      </c>
      <c r="C5">
        <v>84675.248230776153</v>
      </c>
      <c r="D5">
        <v>83849.072076980083</v>
      </c>
      <c r="E5">
        <v>82768.062835309931</v>
      </c>
    </row>
    <row r="6" spans="1:5" x14ac:dyDescent="0.35">
      <c r="A6" t="s">
        <v>4</v>
      </c>
      <c r="B6">
        <v>25057.671969775231</v>
      </c>
      <c r="C6">
        <v>23177.836892516123</v>
      </c>
      <c r="D6">
        <v>22837.770406883217</v>
      </c>
      <c r="E6">
        <v>22476.998340626342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20" sqref="K20"/>
    </sheetView>
  </sheetViews>
  <sheetFormatPr defaultRowHeight="14.5" x14ac:dyDescent="0.35"/>
  <sheetData>
    <row r="1" spans="1:2" x14ac:dyDescent="0.35">
      <c r="A1" t="s">
        <v>5</v>
      </c>
      <c r="B1">
        <v>134847</v>
      </c>
    </row>
    <row r="2" spans="1:2" x14ac:dyDescent="0.35">
      <c r="A2" t="s">
        <v>6</v>
      </c>
      <c r="B2">
        <v>132218</v>
      </c>
    </row>
    <row r="3" spans="1:2" x14ac:dyDescent="0.35">
      <c r="A3" t="s">
        <v>7</v>
      </c>
      <c r="B3">
        <v>129555</v>
      </c>
    </row>
    <row r="4" spans="1:2" x14ac:dyDescent="0.35">
      <c r="A4" t="s">
        <v>8</v>
      </c>
      <c r="B4">
        <v>126884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" sqref="I1"/>
    </sheetView>
  </sheetViews>
  <sheetFormatPr defaultRowHeight="14.5" x14ac:dyDescent="0.35"/>
  <sheetData>
    <row r="1" spans="1:10" x14ac:dyDescent="0.35">
      <c r="B1" t="s">
        <v>5</v>
      </c>
      <c r="C1" t="s">
        <v>6</v>
      </c>
      <c r="D1" t="s">
        <v>7</v>
      </c>
      <c r="E1" t="s">
        <v>8</v>
      </c>
    </row>
    <row r="2" spans="1:10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10" x14ac:dyDescent="0.35">
      <c r="A3" t="s">
        <v>1</v>
      </c>
      <c r="B3">
        <v>19.53</v>
      </c>
      <c r="C3">
        <v>19.53</v>
      </c>
      <c r="D3">
        <v>19.53</v>
      </c>
      <c r="E3">
        <v>19.53</v>
      </c>
    </row>
    <row r="4" spans="1:10" x14ac:dyDescent="0.35">
      <c r="A4" t="s">
        <v>2</v>
      </c>
      <c r="B4">
        <v>43.35</v>
      </c>
      <c r="C4">
        <v>43.35</v>
      </c>
      <c r="D4">
        <v>43.35</v>
      </c>
      <c r="E4">
        <v>43.35</v>
      </c>
    </row>
    <row r="5" spans="1:10" x14ac:dyDescent="0.35">
      <c r="A5" t="s">
        <v>3</v>
      </c>
      <c r="B5">
        <v>109.43</v>
      </c>
      <c r="C5">
        <v>109.43</v>
      </c>
      <c r="D5">
        <v>109.43</v>
      </c>
      <c r="E5">
        <v>109.43</v>
      </c>
    </row>
    <row r="6" spans="1:10" x14ac:dyDescent="0.35">
      <c r="A6" t="s">
        <v>4</v>
      </c>
      <c r="B6">
        <v>230.21</v>
      </c>
      <c r="C6">
        <v>230.21</v>
      </c>
      <c r="D6">
        <v>230.21</v>
      </c>
      <c r="E6">
        <v>230.21</v>
      </c>
    </row>
    <row r="12" spans="1:10" x14ac:dyDescent="0.35">
      <c r="J12" t="s">
        <v>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9"/>
  <sheetViews>
    <sheetView tabSelected="1" topLeftCell="A3" zoomScale="85" zoomScaleNormal="85" workbookViewId="0">
      <selection activeCell="R12" sqref="R12"/>
    </sheetView>
  </sheetViews>
  <sheetFormatPr defaultRowHeight="14.5" x14ac:dyDescent="0.35"/>
  <cols>
    <col min="27" max="27" width="11.36328125" bestFit="1" customWidth="1"/>
  </cols>
  <sheetData>
    <row r="1" spans="1:42" x14ac:dyDescent="0.35">
      <c r="A1" t="s">
        <v>14</v>
      </c>
      <c r="B1" t="s">
        <v>11</v>
      </c>
      <c r="C1" t="s">
        <v>12</v>
      </c>
      <c r="D1" t="s">
        <v>13</v>
      </c>
      <c r="E1" t="s">
        <v>65</v>
      </c>
      <c r="G1" s="4">
        <v>2017</v>
      </c>
      <c r="H1" s="4"/>
      <c r="I1" s="4">
        <v>2018</v>
      </c>
      <c r="J1" s="4"/>
      <c r="K1" s="4">
        <v>2019</v>
      </c>
      <c r="L1" s="4"/>
      <c r="M1" s="4">
        <v>2020</v>
      </c>
      <c r="N1" s="4"/>
      <c r="P1" t="s">
        <v>28</v>
      </c>
    </row>
    <row r="2" spans="1:42" x14ac:dyDescent="0.35">
      <c r="A2">
        <v>2016</v>
      </c>
      <c r="B2">
        <v>6.54</v>
      </c>
      <c r="C2">
        <v>6.54</v>
      </c>
      <c r="D2">
        <v>6.54</v>
      </c>
      <c r="E2">
        <f>C2+(D2-C2-C2+B2)/6</f>
        <v>6.54</v>
      </c>
      <c r="G2" s="1" t="s">
        <v>11</v>
      </c>
      <c r="H2" s="1" t="s">
        <v>13</v>
      </c>
      <c r="I2" s="1" t="s">
        <v>11</v>
      </c>
      <c r="J2" s="1" t="s">
        <v>13</v>
      </c>
      <c r="K2" s="1" t="s">
        <v>11</v>
      </c>
      <c r="L2" s="1" t="s">
        <v>13</v>
      </c>
      <c r="M2" s="1" t="s">
        <v>11</v>
      </c>
      <c r="N2" s="1" t="s">
        <v>13</v>
      </c>
      <c r="Q2" s="1" t="s">
        <v>15</v>
      </c>
      <c r="R2" s="1" t="s">
        <v>16</v>
      </c>
      <c r="S2" s="1" t="s">
        <v>17</v>
      </c>
      <c r="T2" s="1" t="s">
        <v>18</v>
      </c>
      <c r="V2">
        <v>1</v>
      </c>
      <c r="W2">
        <v>0.9</v>
      </c>
      <c r="Y2">
        <v>0.8</v>
      </c>
      <c r="AA2">
        <v>0.7</v>
      </c>
      <c r="AC2">
        <v>0.6</v>
      </c>
      <c r="AE2">
        <v>0.5</v>
      </c>
      <c r="AG2">
        <v>0.4</v>
      </c>
      <c r="AI2">
        <v>0.3</v>
      </c>
      <c r="AK2">
        <v>0.2</v>
      </c>
      <c r="AM2">
        <v>0.1</v>
      </c>
      <c r="AO2">
        <v>0</v>
      </c>
    </row>
    <row r="3" spans="1:42" x14ac:dyDescent="0.35">
      <c r="A3">
        <v>2017</v>
      </c>
      <c r="B3">
        <v>3.96</v>
      </c>
      <c r="C3">
        <v>5.8606940371456471</v>
      </c>
      <c r="D3">
        <v>7.75</v>
      </c>
      <c r="E3">
        <f t="shared" ref="E3:E6" si="0">C3+(D3-C3-C3+B3)/6</f>
        <v>5.8587960247637643</v>
      </c>
      <c r="F3">
        <v>1</v>
      </c>
      <c r="G3">
        <v>6.54</v>
      </c>
      <c r="H3">
        <v>6.54</v>
      </c>
      <c r="I3">
        <v>6.54</v>
      </c>
      <c r="J3">
        <v>6.54</v>
      </c>
      <c r="K3">
        <v>6.54</v>
      </c>
      <c r="L3">
        <v>6.54</v>
      </c>
      <c r="M3">
        <v>6.54</v>
      </c>
      <c r="N3">
        <v>6.54</v>
      </c>
      <c r="O3">
        <v>1</v>
      </c>
      <c r="P3">
        <v>2013</v>
      </c>
      <c r="Q3">
        <v>20</v>
      </c>
      <c r="R3">
        <v>510</v>
      </c>
      <c r="S3">
        <v>90</v>
      </c>
      <c r="T3">
        <v>28</v>
      </c>
      <c r="V3">
        <f>G3</f>
        <v>6.54</v>
      </c>
      <c r="W3">
        <f>G4</f>
        <v>6.282</v>
      </c>
      <c r="X3">
        <f>H4</f>
        <v>6.6609999999999996</v>
      </c>
      <c r="Y3">
        <f>G5</f>
        <v>6.024</v>
      </c>
      <c r="Z3">
        <f>H5</f>
        <v>6.782</v>
      </c>
      <c r="AA3">
        <f>G6</f>
        <v>5.766</v>
      </c>
      <c r="AB3">
        <f>H6</f>
        <v>6.9030000000000005</v>
      </c>
      <c r="AC3">
        <f>G7</f>
        <v>5.508</v>
      </c>
      <c r="AD3">
        <f>H7</f>
        <v>7.024</v>
      </c>
      <c r="AE3">
        <f>G8</f>
        <v>5.25</v>
      </c>
      <c r="AF3">
        <f>H8</f>
        <v>7.1449999999999996</v>
      </c>
      <c r="AG3">
        <f>G9</f>
        <v>4.992</v>
      </c>
      <c r="AH3">
        <f>H9</f>
        <v>7.266</v>
      </c>
      <c r="AI3">
        <f>G10</f>
        <v>4.734</v>
      </c>
      <c r="AJ3">
        <f>H10</f>
        <v>7.3870000000000005</v>
      </c>
      <c r="AK3">
        <f>G11</f>
        <v>4.476</v>
      </c>
      <c r="AL3">
        <f>H11</f>
        <v>7.508</v>
      </c>
      <c r="AM3">
        <f>G12</f>
        <v>4.218</v>
      </c>
      <c r="AN3">
        <f>H12</f>
        <v>7.6289999999999996</v>
      </c>
      <c r="AO3">
        <f>G13</f>
        <v>3.96</v>
      </c>
      <c r="AP3">
        <f>H13</f>
        <v>7.75</v>
      </c>
    </row>
    <row r="4" spans="1:42" x14ac:dyDescent="0.35">
      <c r="A4">
        <v>2018</v>
      </c>
      <c r="B4">
        <v>3.96</v>
      </c>
      <c r="C4">
        <v>6.325846354166667</v>
      </c>
      <c r="D4">
        <v>8.65</v>
      </c>
      <c r="E4">
        <f t="shared" si="0"/>
        <v>6.3188975694444451</v>
      </c>
      <c r="F4">
        <v>0.9</v>
      </c>
      <c r="G4">
        <v>6.282</v>
      </c>
      <c r="H4">
        <v>6.6609999999999996</v>
      </c>
      <c r="I4">
        <v>6.282</v>
      </c>
      <c r="J4">
        <v>6.7510000000000003</v>
      </c>
      <c r="K4">
        <v>6.282</v>
      </c>
      <c r="L4">
        <v>6.7510000000000003</v>
      </c>
      <c r="M4">
        <v>6.1560000000000006</v>
      </c>
      <c r="N4">
        <v>6.7510000000000003</v>
      </c>
      <c r="O4">
        <v>0.9</v>
      </c>
      <c r="P4">
        <v>2016</v>
      </c>
      <c r="Q4">
        <f>Q3*1.022523</f>
        <v>20.45046</v>
      </c>
      <c r="R4">
        <f>R3*1.2367</f>
        <v>630.71699999999998</v>
      </c>
      <c r="S4">
        <f>90*1.092</f>
        <v>98.28</v>
      </c>
      <c r="T4">
        <f>T3*1.2367</f>
        <v>34.627600000000001</v>
      </c>
      <c r="V4">
        <f>I3</f>
        <v>6.54</v>
      </c>
      <c r="W4">
        <f>I4</f>
        <v>6.282</v>
      </c>
      <c r="X4">
        <f>J4</f>
        <v>6.7510000000000003</v>
      </c>
      <c r="Y4">
        <f>I5</f>
        <v>6.024</v>
      </c>
      <c r="Z4">
        <f>J5</f>
        <v>6.9619999999999997</v>
      </c>
      <c r="AA4">
        <f>I6</f>
        <v>5.766</v>
      </c>
      <c r="AB4">
        <f>J6</f>
        <v>7.173</v>
      </c>
      <c r="AC4">
        <f>I7</f>
        <v>5.508</v>
      </c>
      <c r="AD4">
        <f>J7</f>
        <v>7.3840000000000003</v>
      </c>
      <c r="AE4">
        <f>I8</f>
        <v>5.25</v>
      </c>
      <c r="AF4">
        <f>J8</f>
        <v>7.5950000000000006</v>
      </c>
      <c r="AG4">
        <f>I9</f>
        <v>4.992</v>
      </c>
      <c r="AH4">
        <f>J9</f>
        <v>7.806</v>
      </c>
      <c r="AI4">
        <f>I10</f>
        <v>4.734</v>
      </c>
      <c r="AJ4">
        <f>J10</f>
        <v>8.0169999999999995</v>
      </c>
      <c r="AK4">
        <f>I11</f>
        <v>4.476</v>
      </c>
      <c r="AL4">
        <f>J11</f>
        <v>8.2279999999999998</v>
      </c>
      <c r="AM4">
        <f>I12</f>
        <v>4.218</v>
      </c>
      <c r="AN4">
        <f>J12</f>
        <v>8.4390000000000001</v>
      </c>
      <c r="AO4">
        <f>I13</f>
        <v>3.96</v>
      </c>
      <c r="AP4">
        <f>J13</f>
        <v>8.65</v>
      </c>
    </row>
    <row r="5" spans="1:42" x14ac:dyDescent="0.35">
      <c r="A5">
        <v>2019</v>
      </c>
      <c r="B5">
        <v>3.96</v>
      </c>
      <c r="C5">
        <v>6.5121917808219276</v>
      </c>
      <c r="D5">
        <v>8.65</v>
      </c>
      <c r="E5">
        <f t="shared" si="0"/>
        <v>6.4431278538812853</v>
      </c>
      <c r="F5">
        <v>0.8</v>
      </c>
      <c r="G5">
        <v>6.024</v>
      </c>
      <c r="H5">
        <v>6.782</v>
      </c>
      <c r="I5">
        <v>6.024</v>
      </c>
      <c r="J5">
        <v>6.9619999999999997</v>
      </c>
      <c r="K5">
        <v>6.024</v>
      </c>
      <c r="L5">
        <v>6.9619999999999997</v>
      </c>
      <c r="M5">
        <v>5.7720000000000002</v>
      </c>
      <c r="N5">
        <v>6.9619999999999997</v>
      </c>
      <c r="O5">
        <v>0.8</v>
      </c>
      <c r="V5">
        <f>K3</f>
        <v>6.54</v>
      </c>
      <c r="W5">
        <f>K4</f>
        <v>6.282</v>
      </c>
      <c r="X5">
        <f>L4</f>
        <v>6.7510000000000003</v>
      </c>
      <c r="Y5">
        <f>K5</f>
        <v>6.024</v>
      </c>
      <c r="Z5">
        <f>L5</f>
        <v>6.9619999999999997</v>
      </c>
      <c r="AA5">
        <f>K6</f>
        <v>5.766</v>
      </c>
      <c r="AB5">
        <f>L6</f>
        <v>7.173</v>
      </c>
      <c r="AC5">
        <f>K7</f>
        <v>5.508</v>
      </c>
      <c r="AD5">
        <f>L7</f>
        <v>7.3840000000000003</v>
      </c>
      <c r="AE5">
        <f>K8</f>
        <v>5.25</v>
      </c>
      <c r="AF5">
        <f>L8</f>
        <v>7.5950000000000006</v>
      </c>
      <c r="AG5">
        <f>K9</f>
        <v>4.992</v>
      </c>
      <c r="AH5">
        <f>L9</f>
        <v>7.806</v>
      </c>
      <c r="AI5">
        <f>K10</f>
        <v>4.734</v>
      </c>
      <c r="AJ5">
        <f>L10</f>
        <v>8.0169999999999995</v>
      </c>
      <c r="AK5">
        <f>K11</f>
        <v>4.476</v>
      </c>
      <c r="AL5">
        <f>L11</f>
        <v>8.2279999999999998</v>
      </c>
      <c r="AM5">
        <f>K12</f>
        <v>4.218</v>
      </c>
      <c r="AN5">
        <f>L12</f>
        <v>8.4390000000000001</v>
      </c>
      <c r="AO5">
        <f>K13</f>
        <v>3.96</v>
      </c>
      <c r="AP5">
        <f>L13</f>
        <v>8.65</v>
      </c>
    </row>
    <row r="6" spans="1:42" x14ac:dyDescent="0.35">
      <c r="A6">
        <v>2020</v>
      </c>
      <c r="B6">
        <v>2.7</v>
      </c>
      <c r="C6">
        <v>5.3515234374999983</v>
      </c>
      <c r="D6">
        <v>8.65</v>
      </c>
      <c r="E6">
        <f t="shared" si="0"/>
        <v>5.4593489583333321</v>
      </c>
      <c r="F6">
        <v>0.7</v>
      </c>
      <c r="G6">
        <v>5.766</v>
      </c>
      <c r="H6">
        <v>6.9030000000000005</v>
      </c>
      <c r="I6">
        <v>5.766</v>
      </c>
      <c r="J6">
        <v>7.173</v>
      </c>
      <c r="K6">
        <v>5.766</v>
      </c>
      <c r="L6">
        <v>7.173</v>
      </c>
      <c r="M6">
        <v>5.3879999999999999</v>
      </c>
      <c r="N6">
        <v>7.173</v>
      </c>
      <c r="O6">
        <v>0.7</v>
      </c>
      <c r="V6">
        <f>M3</f>
        <v>6.54</v>
      </c>
      <c r="W6">
        <f>M4</f>
        <v>6.1560000000000006</v>
      </c>
      <c r="X6">
        <f>N4</f>
        <v>6.7510000000000003</v>
      </c>
      <c r="Y6">
        <f>M5</f>
        <v>5.7720000000000002</v>
      </c>
      <c r="Z6">
        <f>N5</f>
        <v>6.9619999999999997</v>
      </c>
      <c r="AA6">
        <f>M6</f>
        <v>5.3879999999999999</v>
      </c>
      <c r="AB6">
        <f>N6</f>
        <v>7.173</v>
      </c>
      <c r="AC6">
        <f>M7</f>
        <v>5.0039999999999996</v>
      </c>
      <c r="AD6">
        <f>N7</f>
        <v>7.3840000000000003</v>
      </c>
      <c r="AE6">
        <f>M8</f>
        <v>4.62</v>
      </c>
      <c r="AF6">
        <f>N8</f>
        <v>7.5950000000000006</v>
      </c>
      <c r="AG6">
        <f>M9</f>
        <v>4.2360000000000007</v>
      </c>
      <c r="AH6">
        <f>N9</f>
        <v>7.806</v>
      </c>
      <c r="AI6">
        <f>M10</f>
        <v>3.8520000000000003</v>
      </c>
      <c r="AJ6">
        <f>N10</f>
        <v>8.0169999999999995</v>
      </c>
      <c r="AK6">
        <f>M11</f>
        <v>3.468</v>
      </c>
      <c r="AL6">
        <f>N11</f>
        <v>8.2279999999999998</v>
      </c>
      <c r="AM6">
        <f>M12</f>
        <v>3.0840000000000001</v>
      </c>
      <c r="AN6">
        <f>N12</f>
        <v>8.4390000000000001</v>
      </c>
      <c r="AO6">
        <f>M13</f>
        <v>2.7</v>
      </c>
      <c r="AP6">
        <f>N13</f>
        <v>8.65</v>
      </c>
    </row>
    <row r="7" spans="1:42" ht="15" thickBot="1" x14ac:dyDescent="0.4">
      <c r="F7">
        <v>0.6</v>
      </c>
      <c r="G7">
        <v>5.508</v>
      </c>
      <c r="H7">
        <v>7.024</v>
      </c>
      <c r="I7">
        <v>5.508</v>
      </c>
      <c r="J7">
        <v>7.3840000000000003</v>
      </c>
      <c r="K7">
        <v>5.508</v>
      </c>
      <c r="L7">
        <v>7.3840000000000003</v>
      </c>
      <c r="M7">
        <v>5.0039999999999996</v>
      </c>
      <c r="N7">
        <v>7.3840000000000003</v>
      </c>
      <c r="O7">
        <v>0.6</v>
      </c>
    </row>
    <row r="8" spans="1:42" x14ac:dyDescent="0.35">
      <c r="F8">
        <v>0.5</v>
      </c>
      <c r="G8">
        <v>5.25</v>
      </c>
      <c r="H8">
        <v>7.1449999999999996</v>
      </c>
      <c r="I8">
        <v>5.25</v>
      </c>
      <c r="J8">
        <v>7.5950000000000006</v>
      </c>
      <c r="K8">
        <v>5.25</v>
      </c>
      <c r="L8">
        <v>7.5950000000000006</v>
      </c>
      <c r="M8">
        <v>4.62</v>
      </c>
      <c r="N8">
        <v>7.5950000000000006</v>
      </c>
      <c r="O8">
        <v>0.5</v>
      </c>
      <c r="V8" s="7" t="s">
        <v>77</v>
      </c>
      <c r="W8" s="8"/>
    </row>
    <row r="9" spans="1:42" x14ac:dyDescent="0.35">
      <c r="F9">
        <v>0.4</v>
      </c>
      <c r="G9">
        <v>4.992</v>
      </c>
      <c r="H9">
        <v>7.266</v>
      </c>
      <c r="I9">
        <v>4.992</v>
      </c>
      <c r="J9">
        <v>7.806</v>
      </c>
      <c r="K9">
        <v>4.992</v>
      </c>
      <c r="L9">
        <v>7.806</v>
      </c>
      <c r="M9">
        <v>4.2360000000000007</v>
      </c>
      <c r="N9">
        <v>7.806</v>
      </c>
      <c r="O9">
        <v>0.4</v>
      </c>
      <c r="V9" s="9">
        <f>G14</f>
        <v>5.6706246334310828</v>
      </c>
      <c r="W9" s="10">
        <f>H14</f>
        <v>6.0496246334310824</v>
      </c>
    </row>
    <row r="10" spans="1:42" x14ac:dyDescent="0.35">
      <c r="F10">
        <v>0.3</v>
      </c>
      <c r="G10">
        <v>4.734</v>
      </c>
      <c r="H10">
        <v>7.3870000000000005</v>
      </c>
      <c r="I10">
        <v>4.734</v>
      </c>
      <c r="J10">
        <v>8.0169999999999995</v>
      </c>
      <c r="K10">
        <v>4.734</v>
      </c>
      <c r="L10">
        <v>8.0169999999999995</v>
      </c>
      <c r="M10">
        <v>3.8520000000000003</v>
      </c>
      <c r="N10">
        <v>8.0169999999999995</v>
      </c>
      <c r="O10">
        <v>0.3</v>
      </c>
      <c r="V10" s="9">
        <f>I14</f>
        <v>6.0892617187500004</v>
      </c>
      <c r="W10" s="10">
        <f>J14</f>
        <v>6.5582617187499999</v>
      </c>
    </row>
    <row r="11" spans="1:42" x14ac:dyDescent="0.35">
      <c r="F11">
        <v>0.2</v>
      </c>
      <c r="G11">
        <v>4.476</v>
      </c>
      <c r="H11">
        <v>7.508</v>
      </c>
      <c r="I11">
        <v>4.476</v>
      </c>
      <c r="J11">
        <v>8.2279999999999998</v>
      </c>
      <c r="K11">
        <v>4.476</v>
      </c>
      <c r="L11">
        <v>8.2279999999999998</v>
      </c>
      <c r="M11">
        <v>3.468</v>
      </c>
      <c r="N11">
        <v>8.2279999999999998</v>
      </c>
      <c r="O11">
        <v>0.2</v>
      </c>
      <c r="V11" s="9">
        <f>K14</f>
        <v>6.2569726027397348</v>
      </c>
      <c r="W11" s="10">
        <f>L14</f>
        <v>6.7259726027397351</v>
      </c>
    </row>
    <row r="12" spans="1:42" ht="15" thickBot="1" x14ac:dyDescent="0.4">
      <c r="F12">
        <v>0.1</v>
      </c>
      <c r="G12">
        <v>4.218</v>
      </c>
      <c r="H12">
        <v>7.6289999999999996</v>
      </c>
      <c r="I12">
        <v>4.218</v>
      </c>
      <c r="J12">
        <v>8.4390000000000001</v>
      </c>
      <c r="K12">
        <v>4.218</v>
      </c>
      <c r="L12">
        <v>8.4390000000000001</v>
      </c>
      <c r="M12">
        <v>3.0840000000000001</v>
      </c>
      <c r="N12">
        <v>8.4390000000000001</v>
      </c>
      <c r="O12">
        <v>0.1</v>
      </c>
      <c r="V12" s="11">
        <f>M14</f>
        <v>5.0863710937499986</v>
      </c>
      <c r="W12" s="12">
        <f>N14</f>
        <v>5.6813710937499984</v>
      </c>
    </row>
    <row r="13" spans="1:42" ht="15" thickBot="1" x14ac:dyDescent="0.4">
      <c r="F13">
        <v>0</v>
      </c>
      <c r="G13">
        <v>3.96</v>
      </c>
      <c r="H13">
        <v>7.75</v>
      </c>
      <c r="I13">
        <v>3.96</v>
      </c>
      <c r="J13">
        <v>8.65</v>
      </c>
      <c r="K13">
        <v>3.96</v>
      </c>
      <c r="L13">
        <v>8.65</v>
      </c>
      <c r="M13">
        <v>2.7</v>
      </c>
      <c r="N13">
        <v>8.65</v>
      </c>
      <c r="O13">
        <v>0</v>
      </c>
    </row>
    <row r="14" spans="1:42" ht="15" thickBot="1" x14ac:dyDescent="0.4">
      <c r="E14" s="5" t="s">
        <v>74</v>
      </c>
      <c r="F14" s="6">
        <v>0.9</v>
      </c>
      <c r="G14">
        <f>C3-(1-F14)*(C3-B3)</f>
        <v>5.6706246334310828</v>
      </c>
      <c r="H14">
        <f>C3+(1-F14)*(D3-C3)</f>
        <v>6.0496246334310824</v>
      </c>
      <c r="I14">
        <f>C4-(1-F14)*(C4-B4)</f>
        <v>6.0892617187500004</v>
      </c>
      <c r="J14">
        <f>C4+(1-F14)*(D4-C4)</f>
        <v>6.5582617187499999</v>
      </c>
      <c r="K14">
        <f>C5-(1-F14)*(C5-B5)</f>
        <v>6.2569726027397348</v>
      </c>
      <c r="L14">
        <f>C5+(1-F14)*(D5-C5)</f>
        <v>6.7259726027397351</v>
      </c>
      <c r="M14">
        <f>C6-(1-F14)*(C6-B6)</f>
        <v>5.0863710937499986</v>
      </c>
      <c r="N14">
        <f>C6+(1-F14)*(D6-C6)</f>
        <v>5.6813710937499984</v>
      </c>
      <c r="AE14" s="7" t="s">
        <v>75</v>
      </c>
      <c r="AF14" s="13"/>
      <c r="AG14" s="13"/>
      <c r="AH14" s="13"/>
      <c r="AI14" s="8"/>
    </row>
    <row r="15" spans="1:42" x14ac:dyDescent="0.35">
      <c r="G15" s="4"/>
      <c r="H15" s="4"/>
      <c r="I15" s="4"/>
      <c r="J15" s="4"/>
      <c r="K15" s="4"/>
      <c r="L15" s="4"/>
      <c r="M15" s="4"/>
      <c r="N15" s="4"/>
      <c r="O15" t="s">
        <v>65</v>
      </c>
      <c r="Q15" t="s">
        <v>11</v>
      </c>
      <c r="R15" t="s">
        <v>27</v>
      </c>
      <c r="S15" t="s">
        <v>13</v>
      </c>
      <c r="U15" t="s">
        <v>11</v>
      </c>
      <c r="V15">
        <v>2017</v>
      </c>
      <c r="W15">
        <v>2018</v>
      </c>
      <c r="X15">
        <v>2019</v>
      </c>
      <c r="Y15">
        <v>2020</v>
      </c>
      <c r="Z15" t="s">
        <v>11</v>
      </c>
      <c r="AA15">
        <v>2017</v>
      </c>
      <c r="AB15">
        <v>2018</v>
      </c>
      <c r="AC15">
        <v>2019</v>
      </c>
      <c r="AD15">
        <v>2020</v>
      </c>
      <c r="AE15" s="9" t="s">
        <v>11</v>
      </c>
      <c r="AF15" s="14">
        <v>2017</v>
      </c>
      <c r="AG15" s="14">
        <v>2018</v>
      </c>
      <c r="AH15" s="14">
        <v>2019</v>
      </c>
      <c r="AI15" s="10">
        <v>2020</v>
      </c>
    </row>
    <row r="16" spans="1:42" x14ac:dyDescent="0.35">
      <c r="G16" s="1" t="s">
        <v>11</v>
      </c>
      <c r="H16" s="1" t="s">
        <v>13</v>
      </c>
      <c r="I16" s="1"/>
      <c r="J16" s="1"/>
      <c r="K16" s="1"/>
      <c r="L16" s="1"/>
      <c r="M16" s="1"/>
      <c r="N16" s="1"/>
      <c r="O16">
        <f>R16+(S16-R16-R16+Q16)/6</f>
        <v>18.799767823945402</v>
      </c>
      <c r="P16" t="s">
        <v>49</v>
      </c>
      <c r="Q16">
        <v>18.160969999999999</v>
      </c>
      <c r="R16">
        <v>18.546909235918104</v>
      </c>
      <c r="S16">
        <v>20.45</v>
      </c>
      <c r="U16" t="s">
        <v>15</v>
      </c>
      <c r="V16">
        <f>R16-(1-$F$14)*(R16-Q16)</f>
        <v>18.508315312326292</v>
      </c>
      <c r="W16">
        <f>R20-(1-$F$14)*(R20-Q20)</f>
        <v>456.40759659233458</v>
      </c>
      <c r="X16">
        <f>R24-(1-$F$14)*(R24-Q24)</f>
        <v>87.89330579374554</v>
      </c>
      <c r="Y16">
        <f>R28-(1-$F$14)*(R28-Q28)</f>
        <v>25.057671969775232</v>
      </c>
      <c r="Z16" t="s">
        <v>15</v>
      </c>
      <c r="AA16">
        <f t="array" ref="AA16:AD19">TRANSPOSE(V16:Y19)</f>
        <v>18.508315312326292</v>
      </c>
      <c r="AB16">
        <v>19.211783225661549</v>
      </c>
      <c r="AC16">
        <v>19.500964794481337</v>
      </c>
      <c r="AD16">
        <v>19.425534695116351</v>
      </c>
      <c r="AE16" s="9" t="s">
        <v>15</v>
      </c>
      <c r="AF16" s="14">
        <f>AA16*1000</f>
        <v>18508.315312326293</v>
      </c>
      <c r="AG16" s="14">
        <f t="shared" ref="AG16:AI16" si="1">AB16*1000</f>
        <v>19211.783225661547</v>
      </c>
      <c r="AH16" s="14">
        <f t="shared" si="1"/>
        <v>19500.964794481337</v>
      </c>
      <c r="AI16" s="10">
        <f t="shared" si="1"/>
        <v>19425.534695116352</v>
      </c>
    </row>
    <row r="17" spans="6:35" x14ac:dyDescent="0.35">
      <c r="F17">
        <v>1</v>
      </c>
      <c r="G17">
        <f>$R$16-(1-F17)*($R$16-$Q$16)</f>
        <v>18.546909235918104</v>
      </c>
      <c r="H17">
        <f>$R$16+(1-F17)*($S$16-$R$16)</f>
        <v>18.546909235918104</v>
      </c>
      <c r="O17">
        <f t="shared" ref="O17:O31" si="2">R17+(S17-R17-R17+Q17)/6</f>
        <v>19.615498500490034</v>
      </c>
      <c r="P17" t="s">
        <v>50</v>
      </c>
      <c r="Q17">
        <v>18.160969999999999</v>
      </c>
      <c r="R17">
        <v>19.328540250735053</v>
      </c>
      <c r="S17">
        <v>22.217860000000002</v>
      </c>
      <c r="U17" t="s">
        <v>16</v>
      </c>
      <c r="V17">
        <f t="shared" ref="V17:V19" si="3">R17-(1-$F$14)*(R17-Q17)</f>
        <v>19.211783225661549</v>
      </c>
      <c r="W17">
        <f t="shared" ref="W17:W19" si="4">R21-(1-$F$14)*(R21-Q21)</f>
        <v>422.16774339940082</v>
      </c>
      <c r="X17">
        <f t="shared" ref="X17:X19" si="5">R25-(1-$F$14)*(R25-Q25)</f>
        <v>84.675248230776148</v>
      </c>
      <c r="Y17">
        <f t="shared" ref="Y17:Y19" si="6">R29-(1-$F$14)*(R29-Q29)</f>
        <v>23.177836892516122</v>
      </c>
      <c r="Z17" t="s">
        <v>16</v>
      </c>
      <c r="AA17">
        <v>456.40759659233458</v>
      </c>
      <c r="AB17">
        <v>422.16774339940082</v>
      </c>
      <c r="AC17">
        <v>415.97367526823001</v>
      </c>
      <c r="AD17">
        <v>409.40246977569404</v>
      </c>
      <c r="AE17" s="9" t="s">
        <v>16</v>
      </c>
      <c r="AF17" s="14">
        <f t="shared" ref="AF17:AF19" si="7">AA17*1000</f>
        <v>456407.59659233456</v>
      </c>
      <c r="AG17" s="14">
        <f t="shared" ref="AG17:AG19" si="8">AB17*1000</f>
        <v>422167.74339940085</v>
      </c>
      <c r="AH17" s="14">
        <f t="shared" ref="AH17:AH19" si="9">AC17*1000</f>
        <v>415973.67526823003</v>
      </c>
      <c r="AI17" s="10">
        <f t="shared" ref="AI17:AI19" si="10">AD17*1000</f>
        <v>409402.46977569407</v>
      </c>
    </row>
    <row r="18" spans="6:35" x14ac:dyDescent="0.35">
      <c r="F18">
        <v>0.9</v>
      </c>
      <c r="G18">
        <f t="shared" ref="G18:G27" si="11">$R$16-(1-F18)*($R$16-$Q$16)</f>
        <v>18.508315312326292</v>
      </c>
      <c r="H18">
        <f t="shared" ref="H18:H28" si="12">$R$16+(1-F18)*($S$16-$R$16)</f>
        <v>18.737218312326295</v>
      </c>
      <c r="O18">
        <f t="shared" si="2"/>
        <v>19.829707069986178</v>
      </c>
      <c r="P18" t="s">
        <v>51</v>
      </c>
      <c r="Q18">
        <v>18.160969999999999</v>
      </c>
      <c r="R18">
        <v>19.649853104979265</v>
      </c>
      <c r="S18">
        <v>22.217860000000002</v>
      </c>
      <c r="U18" t="s">
        <v>17</v>
      </c>
      <c r="V18">
        <f t="shared" si="3"/>
        <v>19.500964794481337</v>
      </c>
      <c r="W18">
        <f t="shared" si="4"/>
        <v>415.97367526823001</v>
      </c>
      <c r="X18">
        <f t="shared" si="5"/>
        <v>83.849072076980079</v>
      </c>
      <c r="Y18">
        <f t="shared" si="6"/>
        <v>22.837770406883216</v>
      </c>
      <c r="Z18" t="s">
        <v>17</v>
      </c>
      <c r="AA18">
        <v>87.89330579374554</v>
      </c>
      <c r="AB18">
        <v>84.675248230776148</v>
      </c>
      <c r="AC18">
        <v>83.849072076980079</v>
      </c>
      <c r="AD18">
        <v>82.768062835309934</v>
      </c>
      <c r="AE18" s="9" t="s">
        <v>17</v>
      </c>
      <c r="AF18" s="14">
        <f t="shared" si="7"/>
        <v>87893.305793745545</v>
      </c>
      <c r="AG18" s="14">
        <f t="shared" si="8"/>
        <v>84675.248230776153</v>
      </c>
      <c r="AH18" s="14">
        <f t="shared" si="9"/>
        <v>83849.072076980083</v>
      </c>
      <c r="AI18" s="10">
        <f t="shared" si="10"/>
        <v>82768.062835309931</v>
      </c>
    </row>
    <row r="19" spans="6:35" ht="15" thickBot="1" x14ac:dyDescent="0.4">
      <c r="F19">
        <v>0.8</v>
      </c>
      <c r="G19">
        <f t="shared" si="11"/>
        <v>18.469721388734484</v>
      </c>
      <c r="H19">
        <f t="shared" si="12"/>
        <v>18.927527388734482</v>
      </c>
      <c r="O19">
        <f t="shared" si="2"/>
        <v>19.773832922308408</v>
      </c>
      <c r="P19" t="s">
        <v>52</v>
      </c>
      <c r="Q19">
        <v>18.160969999999999</v>
      </c>
      <c r="R19">
        <v>19.566041883462614</v>
      </c>
      <c r="S19">
        <v>22.217860000000002</v>
      </c>
      <c r="U19" t="s">
        <v>18</v>
      </c>
      <c r="V19">
        <f t="shared" si="3"/>
        <v>19.425534695116351</v>
      </c>
      <c r="W19">
        <f t="shared" si="4"/>
        <v>409.40246977569404</v>
      </c>
      <c r="X19">
        <f t="shared" si="5"/>
        <v>82.768062835309934</v>
      </c>
      <c r="Y19">
        <f t="shared" si="6"/>
        <v>22.476998340626341</v>
      </c>
      <c r="Z19" t="s">
        <v>18</v>
      </c>
      <c r="AA19">
        <v>25.057671969775232</v>
      </c>
      <c r="AB19">
        <v>23.177836892516122</v>
      </c>
      <c r="AC19">
        <v>22.837770406883216</v>
      </c>
      <c r="AD19">
        <v>22.476998340626341</v>
      </c>
      <c r="AE19" s="11" t="s">
        <v>18</v>
      </c>
      <c r="AF19" s="15">
        <f t="shared" si="7"/>
        <v>25057.671969775231</v>
      </c>
      <c r="AG19" s="15">
        <f t="shared" si="8"/>
        <v>23177.836892516123</v>
      </c>
      <c r="AH19" s="15">
        <f t="shared" si="9"/>
        <v>22837.770406883217</v>
      </c>
      <c r="AI19" s="12">
        <f t="shared" si="10"/>
        <v>22476.998340626342</v>
      </c>
    </row>
    <row r="20" spans="6:35" ht="15" thickBot="1" x14ac:dyDescent="0.4">
      <c r="F20">
        <v>0.7</v>
      </c>
      <c r="G20">
        <f t="shared" si="11"/>
        <v>18.431127465142673</v>
      </c>
      <c r="H20">
        <f t="shared" si="12"/>
        <v>19.117836465142673</v>
      </c>
      <c r="O20">
        <f t="shared" si="2"/>
        <v>460.72346231988865</v>
      </c>
      <c r="P20" t="s">
        <v>53</v>
      </c>
      <c r="Q20">
        <f>W31</f>
        <v>405.74651337829664</v>
      </c>
      <c r="R20">
        <v>462.0366058383388</v>
      </c>
      <c r="S20">
        <f>W32</f>
        <v>510.44783718767991</v>
      </c>
    </row>
    <row r="21" spans="6:35" x14ac:dyDescent="0.35">
      <c r="F21">
        <v>0.6</v>
      </c>
      <c r="G21">
        <f t="shared" si="11"/>
        <v>18.392533541550861</v>
      </c>
      <c r="H21">
        <f t="shared" si="12"/>
        <v>19.308145541550861</v>
      </c>
      <c r="O21">
        <f t="shared" si="2"/>
        <v>432.53221589259977</v>
      </c>
      <c r="P21" t="s">
        <v>54</v>
      </c>
      <c r="Q21">
        <f>W33</f>
        <v>375.19987750704701</v>
      </c>
      <c r="R21">
        <v>427.38639516521789</v>
      </c>
      <c r="S21">
        <f>W34</f>
        <v>510.44783718767991</v>
      </c>
      <c r="AE21" s="7" t="s">
        <v>76</v>
      </c>
      <c r="AF21" s="13"/>
      <c r="AG21" s="13"/>
      <c r="AH21" s="13"/>
      <c r="AI21" s="8"/>
    </row>
    <row r="22" spans="6:35" x14ac:dyDescent="0.35">
      <c r="F22">
        <v>0.5</v>
      </c>
      <c r="G22">
        <f t="shared" si="11"/>
        <v>18.35393961795905</v>
      </c>
      <c r="H22">
        <f t="shared" si="12"/>
        <v>19.498454617959052</v>
      </c>
      <c r="O22">
        <f t="shared" si="2"/>
        <v>427.94401727691769</v>
      </c>
      <c r="P22" t="s">
        <v>55</v>
      </c>
      <c r="Q22">
        <f>W35</f>
        <v>375.19987750704701</v>
      </c>
      <c r="R22">
        <v>420.50409724169481</v>
      </c>
      <c r="S22">
        <f>W36</f>
        <v>510.44783718767991</v>
      </c>
      <c r="U22" s="3" t="s">
        <v>13</v>
      </c>
      <c r="V22" s="3">
        <v>2017</v>
      </c>
      <c r="W22" s="3">
        <v>2018</v>
      </c>
      <c r="X22" s="3">
        <v>2019</v>
      </c>
      <c r="Y22" s="3">
        <v>2020</v>
      </c>
      <c r="Z22" t="s">
        <v>13</v>
      </c>
      <c r="AA22">
        <v>2017</v>
      </c>
      <c r="AB22">
        <v>2018</v>
      </c>
      <c r="AC22">
        <v>2019</v>
      </c>
      <c r="AD22">
        <v>2020</v>
      </c>
      <c r="AE22" s="9" t="s">
        <v>13</v>
      </c>
      <c r="AF22" s="14">
        <v>2017</v>
      </c>
      <c r="AG22" s="14">
        <v>2018</v>
      </c>
      <c r="AH22" s="14">
        <v>2019</v>
      </c>
      <c r="AI22" s="10">
        <v>2020</v>
      </c>
    </row>
    <row r="23" spans="6:35" x14ac:dyDescent="0.35">
      <c r="F23">
        <v>0.4</v>
      </c>
      <c r="G23">
        <f t="shared" si="11"/>
        <v>18.315345694367242</v>
      </c>
      <c r="H23">
        <f t="shared" si="12"/>
        <v>19.688763694367243</v>
      </c>
      <c r="O23">
        <f t="shared" si="2"/>
        <v>422.21677890575427</v>
      </c>
      <c r="P23" t="s">
        <v>56</v>
      </c>
      <c r="Q23">
        <f>W37</f>
        <v>365.91534703876971</v>
      </c>
      <c r="R23">
        <v>414.23437230201898</v>
      </c>
      <c r="S23">
        <f>W38</f>
        <v>510.44783718767991</v>
      </c>
      <c r="U23" s="3" t="s">
        <v>15</v>
      </c>
      <c r="V23" s="3">
        <f>R16+(1-$F$14)*(S16-R16)</f>
        <v>18.737218312326295</v>
      </c>
      <c r="W23" s="3">
        <f>R20+(1-$F$14)*(S20-R20)</f>
        <v>466.87772897327289</v>
      </c>
      <c r="X23" s="3">
        <f>R24+(1-$F$14)*(S24-R24)</f>
        <v>88.261532611050711</v>
      </c>
      <c r="Y23" s="3">
        <f>R28+(1-$F$14)*(S28-R28)</f>
        <v>25.63250276716008</v>
      </c>
      <c r="Z23" t="s">
        <v>15</v>
      </c>
      <c r="AA23">
        <f t="array" ref="AA23:AD26">TRANSPOSE(V23:Y26)</f>
        <v>18.737218312326295</v>
      </c>
      <c r="AB23">
        <v>19.617472225661547</v>
      </c>
      <c r="AC23">
        <v>19.90665379448134</v>
      </c>
      <c r="AD23">
        <v>19.831223695116353</v>
      </c>
      <c r="AE23" s="9" t="s">
        <v>15</v>
      </c>
      <c r="AF23" s="14">
        <f t="shared" ref="AF23:AI26" si="13">1000*AA23</f>
        <v>18737.218312326295</v>
      </c>
      <c r="AG23" s="14">
        <f t="shared" si="13"/>
        <v>19617.472225661546</v>
      </c>
      <c r="AH23" s="14">
        <f t="shared" si="13"/>
        <v>19906.653794481339</v>
      </c>
      <c r="AI23" s="10">
        <f t="shared" si="13"/>
        <v>19831.223695116354</v>
      </c>
    </row>
    <row r="24" spans="6:35" x14ac:dyDescent="0.35">
      <c r="F24">
        <v>0.3</v>
      </c>
      <c r="G24">
        <f t="shared" si="11"/>
        <v>18.27675177077543</v>
      </c>
      <c r="H24">
        <f t="shared" si="12"/>
        <v>19.87907277077543</v>
      </c>
      <c r="O24">
        <f t="shared" si="2"/>
        <v>88.147696717391696</v>
      </c>
      <c r="P24" t="s">
        <v>57</v>
      </c>
      <c r="Q24">
        <f>X31</f>
        <v>86.507355530847406</v>
      </c>
      <c r="R24">
        <v>88.047300267400885</v>
      </c>
      <c r="S24">
        <f>X32</f>
        <v>90.189623703899201</v>
      </c>
      <c r="U24" s="3" t="s">
        <v>16</v>
      </c>
      <c r="V24" s="3">
        <f t="shared" ref="V24:V26" si="14">R17+(1-$F$14)*(S17-R17)</f>
        <v>19.617472225661547</v>
      </c>
      <c r="W24" s="3">
        <f t="shared" ref="W24:W26" si="15">R21+(1-$F$14)*(S21-R21)</f>
        <v>435.69253936746406</v>
      </c>
      <c r="X24" s="3">
        <f t="shared" ref="X24:X26" si="16">R25+(1-$F$14)*(S25-R25)</f>
        <v>85.723739720579871</v>
      </c>
      <c r="Y24" s="3">
        <f t="shared" ref="Y24:Y26" si="17">R29+(1-$F$14)*(S29-R29)</f>
        <v>23.920374710370577</v>
      </c>
      <c r="Z24" t="s">
        <v>16</v>
      </c>
      <c r="AA24">
        <v>466.87772897327289</v>
      </c>
      <c r="AB24">
        <v>435.69253936746406</v>
      </c>
      <c r="AC24">
        <v>429.49847123629331</v>
      </c>
      <c r="AD24">
        <v>423.85571879058506</v>
      </c>
      <c r="AE24" s="9" t="s">
        <v>16</v>
      </c>
      <c r="AF24" s="14">
        <f t="shared" si="13"/>
        <v>466877.7289732729</v>
      </c>
      <c r="AG24" s="14">
        <f t="shared" si="13"/>
        <v>435692.53936746408</v>
      </c>
      <c r="AH24" s="14">
        <f t="shared" si="13"/>
        <v>429498.47123629332</v>
      </c>
      <c r="AI24" s="10">
        <f t="shared" si="13"/>
        <v>423855.71879058506</v>
      </c>
    </row>
    <row r="25" spans="6:35" x14ac:dyDescent="0.35">
      <c r="F25">
        <v>0.2</v>
      </c>
      <c r="G25">
        <f t="shared" si="11"/>
        <v>18.238157847183619</v>
      </c>
      <c r="H25">
        <f t="shared" si="12"/>
        <v>20.069381847183621</v>
      </c>
      <c r="O25">
        <f t="shared" si="2"/>
        <v>85.134075677693488</v>
      </c>
      <c r="P25" t="s">
        <v>58</v>
      </c>
      <c r="Q25">
        <f>X33</f>
        <v>79.704708805861955</v>
      </c>
      <c r="R25">
        <v>85.227530389099954</v>
      </c>
      <c r="S25">
        <f>X34</f>
        <v>90.189623703899201</v>
      </c>
      <c r="U25" s="3" t="s">
        <v>17</v>
      </c>
      <c r="V25" s="3">
        <f t="shared" si="14"/>
        <v>19.90665379448134</v>
      </c>
      <c r="W25" s="3">
        <f t="shared" si="15"/>
        <v>429.49847123629331</v>
      </c>
      <c r="X25" s="3">
        <f t="shared" si="16"/>
        <v>84.941870620407528</v>
      </c>
      <c r="Y25" s="3">
        <f t="shared" si="17"/>
        <v>23.580308224737671</v>
      </c>
      <c r="Z25" t="s">
        <v>17</v>
      </c>
      <c r="AA25">
        <v>88.261532611050711</v>
      </c>
      <c r="AB25">
        <v>85.723739720579871</v>
      </c>
      <c r="AC25">
        <v>84.941870620407528</v>
      </c>
      <c r="AD25">
        <v>84.083203049141488</v>
      </c>
      <c r="AE25" s="9" t="s">
        <v>17</v>
      </c>
      <c r="AF25" s="14">
        <f t="shared" si="13"/>
        <v>88261.532611050716</v>
      </c>
      <c r="AG25" s="14">
        <f t="shared" si="13"/>
        <v>85723.739720579877</v>
      </c>
      <c r="AH25" s="14">
        <f t="shared" si="13"/>
        <v>84941.870620407528</v>
      </c>
      <c r="AI25" s="10">
        <f t="shared" si="13"/>
        <v>84083.203049141492</v>
      </c>
    </row>
    <row r="26" spans="6:35" ht="15" thickBot="1" x14ac:dyDescent="0.4">
      <c r="F26">
        <v>0.1</v>
      </c>
      <c r="G26">
        <f t="shared" si="11"/>
        <v>18.199563923591811</v>
      </c>
      <c r="H26">
        <f t="shared" si="12"/>
        <v>20.259690923591808</v>
      </c>
      <c r="O26">
        <f t="shared" si="2"/>
        <v>84.481068291896648</v>
      </c>
      <c r="P26" t="s">
        <v>59</v>
      </c>
      <c r="Q26">
        <f>X35</f>
        <v>79.26163826962464</v>
      </c>
      <c r="R26">
        <v>84.358786944464015</v>
      </c>
      <c r="S26">
        <f>X36</f>
        <v>90.189623703899201</v>
      </c>
      <c r="U26" s="3" t="s">
        <v>18</v>
      </c>
      <c r="V26" s="3">
        <f t="shared" si="14"/>
        <v>19.831223695116353</v>
      </c>
      <c r="W26" s="3">
        <f t="shared" si="15"/>
        <v>423.85571879058506</v>
      </c>
      <c r="X26" s="3">
        <f t="shared" si="16"/>
        <v>84.083203049141488</v>
      </c>
      <c r="Y26" s="3">
        <f t="shared" si="17"/>
        <v>23.270510051247811</v>
      </c>
      <c r="Z26" t="s">
        <v>18</v>
      </c>
      <c r="AA26">
        <v>25.63250276716008</v>
      </c>
      <c r="AB26">
        <v>23.920374710370577</v>
      </c>
      <c r="AC26">
        <v>23.580308224737671</v>
      </c>
      <c r="AD26">
        <v>23.270510051247811</v>
      </c>
      <c r="AE26" s="11" t="s">
        <v>18</v>
      </c>
      <c r="AF26" s="15">
        <f t="shared" si="13"/>
        <v>25632.50276716008</v>
      </c>
      <c r="AG26" s="15">
        <f t="shared" si="13"/>
        <v>23920.374710370575</v>
      </c>
      <c r="AH26" s="15">
        <f t="shared" si="13"/>
        <v>23580.30822473767</v>
      </c>
      <c r="AI26" s="12">
        <f t="shared" si="13"/>
        <v>23270.510051247809</v>
      </c>
    </row>
    <row r="27" spans="6:35" x14ac:dyDescent="0.35">
      <c r="F27">
        <v>0</v>
      </c>
      <c r="G27">
        <f t="shared" si="11"/>
        <v>18.160969999999999</v>
      </c>
      <c r="H27">
        <f t="shared" si="12"/>
        <v>20.45</v>
      </c>
      <c r="O27">
        <f t="shared" si="2"/>
        <v>83.474448788433492</v>
      </c>
      <c r="P27" t="s">
        <v>60</v>
      </c>
      <c r="Q27">
        <f>X37</f>
        <v>77.038221565583669</v>
      </c>
      <c r="R27">
        <v>83.404711865279523</v>
      </c>
      <c r="S27">
        <f>X38</f>
        <v>90.189623703899201</v>
      </c>
    </row>
    <row r="28" spans="6:35" x14ac:dyDescent="0.35">
      <c r="F28">
        <v>0.99</v>
      </c>
      <c r="G28">
        <f>$R$16-(1-F28)*($R$16-$Q$16)</f>
        <v>18.543049843558922</v>
      </c>
      <c r="H28">
        <f t="shared" si="12"/>
        <v>18.565940143558922</v>
      </c>
      <c r="O28">
        <f t="shared" si="2"/>
        <v>25.294621460699766</v>
      </c>
      <c r="P28" t="s">
        <v>61</v>
      </c>
      <c r="Q28">
        <f>Y31</f>
        <v>22.276279165867265</v>
      </c>
      <c r="R28">
        <v>25.366715614653895</v>
      </c>
      <c r="S28">
        <f>Y32</f>
        <v>28.024587139715759</v>
      </c>
    </row>
    <row r="29" spans="6:35" x14ac:dyDescent="0.35">
      <c r="G29" s="4">
        <v>2020</v>
      </c>
      <c r="H29" s="4"/>
      <c r="I29" s="4"/>
      <c r="J29" s="4"/>
      <c r="K29" s="4"/>
      <c r="L29" s="4"/>
      <c r="M29" s="4"/>
      <c r="N29" s="4"/>
      <c r="O29">
        <f t="shared" si="2"/>
        <v>23.746866754887829</v>
      </c>
      <c r="P29" t="s">
        <v>62</v>
      </c>
      <c r="Q29">
        <f>Y33</f>
        <v>20.599208961171211</v>
      </c>
      <c r="R29">
        <v>23.464351107110001</v>
      </c>
      <c r="S29">
        <f>Y34</f>
        <v>28.024587139715759</v>
      </c>
      <c r="V29" t="s">
        <v>15</v>
      </c>
      <c r="W29" t="s">
        <v>16</v>
      </c>
      <c r="X29" t="s">
        <v>17</v>
      </c>
      <c r="Y29" t="s">
        <v>18</v>
      </c>
    </row>
    <row r="30" spans="6:35" x14ac:dyDescent="0.35">
      <c r="G30" s="1" t="s">
        <v>19</v>
      </c>
      <c r="H30" s="1" t="s">
        <v>20</v>
      </c>
      <c r="I30" s="1" t="s">
        <v>21</v>
      </c>
      <c r="J30" s="1" t="s">
        <v>22</v>
      </c>
      <c r="K30" s="1" t="s">
        <v>23</v>
      </c>
      <c r="L30" s="1" t="s">
        <v>24</v>
      </c>
      <c r="M30" s="1" t="s">
        <v>25</v>
      </c>
      <c r="N30" s="1" t="s">
        <v>26</v>
      </c>
      <c r="O30">
        <f t="shared" si="2"/>
        <v>23.494965654419012</v>
      </c>
      <c r="P30" s="2" t="s">
        <v>63</v>
      </c>
      <c r="Q30">
        <f>Y35</f>
        <v>20.599208961171211</v>
      </c>
      <c r="R30">
        <v>23.086499456406774</v>
      </c>
      <c r="S30">
        <f>Y36</f>
        <v>28.024587139715759</v>
      </c>
      <c r="U30">
        <v>2016</v>
      </c>
      <c r="V30">
        <v>20</v>
      </c>
      <c r="W30">
        <v>510</v>
      </c>
      <c r="X30">
        <v>90</v>
      </c>
      <c r="Y30">
        <v>28</v>
      </c>
    </row>
    <row r="31" spans="6:35" x14ac:dyDescent="0.35">
      <c r="F31">
        <v>1</v>
      </c>
      <c r="G31">
        <v>20.45</v>
      </c>
      <c r="H31">
        <v>630.72</v>
      </c>
      <c r="I31">
        <v>98.28</v>
      </c>
      <c r="J31">
        <v>34.630000000000003</v>
      </c>
      <c r="K31">
        <v>20.45</v>
      </c>
      <c r="L31">
        <v>630.72</v>
      </c>
      <c r="M31">
        <v>98.28</v>
      </c>
      <c r="N31">
        <v>34.630000000000003</v>
      </c>
      <c r="O31">
        <f t="shared" si="2"/>
        <v>23.18052903796298</v>
      </c>
      <c r="P31" t="s">
        <v>64</v>
      </c>
      <c r="Q31">
        <f>Y37</f>
        <v>20.089470033501083</v>
      </c>
      <c r="R31">
        <v>22.74227926364026</v>
      </c>
      <c r="S31">
        <f>Y38</f>
        <v>28.024587139715759</v>
      </c>
      <c r="U31" t="s">
        <v>66</v>
      </c>
      <c r="V31">
        <v>17.761342374535158</v>
      </c>
      <c r="W31">
        <v>405.74651337829664</v>
      </c>
      <c r="X31">
        <v>86.507355530847406</v>
      </c>
      <c r="Y31">
        <v>22.276279165867265</v>
      </c>
    </row>
    <row r="32" spans="6:35" x14ac:dyDescent="0.35">
      <c r="F32">
        <v>0.9</v>
      </c>
      <c r="G32">
        <v>20.2211</v>
      </c>
      <c r="H32">
        <v>612.90097000000003</v>
      </c>
      <c r="I32">
        <v>96.864574000000005</v>
      </c>
      <c r="J32">
        <v>33.651637000000001</v>
      </c>
      <c r="K32">
        <v>20.626799999999999</v>
      </c>
      <c r="L32">
        <v>630.77538000000004</v>
      </c>
      <c r="M32">
        <v>98.300707000000003</v>
      </c>
      <c r="N32">
        <v>34.633041000000006</v>
      </c>
      <c r="U32" t="s">
        <v>67</v>
      </c>
      <c r="V32">
        <v>20</v>
      </c>
      <c r="W32">
        <v>510.44783718767991</v>
      </c>
      <c r="X32">
        <v>90.189623703899201</v>
      </c>
      <c r="Y32">
        <v>28.024587139715759</v>
      </c>
    </row>
    <row r="33" spans="6:29" x14ac:dyDescent="0.35">
      <c r="F33">
        <v>0.8</v>
      </c>
      <c r="G33">
        <v>19.9922</v>
      </c>
      <c r="H33">
        <v>595.08194000000003</v>
      </c>
      <c r="I33">
        <v>95.449147999999994</v>
      </c>
      <c r="J33">
        <v>32.673273999999999</v>
      </c>
      <c r="K33">
        <v>20.803599999999999</v>
      </c>
      <c r="L33">
        <v>630.83076000000005</v>
      </c>
      <c r="M33">
        <v>98.321414000000004</v>
      </c>
      <c r="N33">
        <v>34.636082000000002</v>
      </c>
      <c r="U33" t="s">
        <v>68</v>
      </c>
      <c r="V33">
        <v>17.761342374535158</v>
      </c>
      <c r="W33">
        <v>375.19987750704701</v>
      </c>
      <c r="X33">
        <v>79.704708805861955</v>
      </c>
      <c r="Y33">
        <v>20.599208961171211</v>
      </c>
    </row>
    <row r="34" spans="6:29" x14ac:dyDescent="0.35">
      <c r="F34">
        <v>0.7</v>
      </c>
      <c r="G34">
        <v>19.763300000000001</v>
      </c>
      <c r="H34">
        <v>577.26291000000003</v>
      </c>
      <c r="I34">
        <v>94.033721999999997</v>
      </c>
      <c r="J34">
        <v>31.694911000000001</v>
      </c>
      <c r="K34">
        <v>20.980399999999999</v>
      </c>
      <c r="L34">
        <v>630.88614000000007</v>
      </c>
      <c r="M34">
        <v>98.342121000000006</v>
      </c>
      <c r="N34">
        <v>34.639122999999998</v>
      </c>
      <c r="U34" t="s">
        <v>69</v>
      </c>
      <c r="V34">
        <v>21.728961170062306</v>
      </c>
      <c r="W34">
        <v>510.44783718767991</v>
      </c>
      <c r="X34">
        <v>90.189623703899201</v>
      </c>
      <c r="Y34">
        <v>28.024587139715759</v>
      </c>
    </row>
    <row r="35" spans="6:29" x14ac:dyDescent="0.35">
      <c r="F35">
        <v>0.6</v>
      </c>
      <c r="G35">
        <v>19.534400000000002</v>
      </c>
      <c r="H35">
        <v>559.44388000000004</v>
      </c>
      <c r="I35">
        <v>92.618296000000001</v>
      </c>
      <c r="J35">
        <v>30.716548000000003</v>
      </c>
      <c r="K35">
        <v>21.1572</v>
      </c>
      <c r="L35">
        <v>630.94152000000008</v>
      </c>
      <c r="M35">
        <v>98.362828000000007</v>
      </c>
      <c r="N35">
        <v>34.642164000000001</v>
      </c>
      <c r="U35" t="s">
        <v>70</v>
      </c>
      <c r="V35">
        <v>17.761342374535158</v>
      </c>
      <c r="W35">
        <v>375.19987750704701</v>
      </c>
      <c r="X35">
        <v>79.26163826962464</v>
      </c>
      <c r="Y35">
        <v>20.599208961171211</v>
      </c>
    </row>
    <row r="36" spans="6:29" x14ac:dyDescent="0.35">
      <c r="F36">
        <v>0.5</v>
      </c>
      <c r="G36">
        <v>19.305500000000002</v>
      </c>
      <c r="H36">
        <v>541.62485000000004</v>
      </c>
      <c r="I36">
        <v>91.20286999999999</v>
      </c>
      <c r="J36">
        <v>29.738185000000001</v>
      </c>
      <c r="K36">
        <v>21.334</v>
      </c>
      <c r="L36">
        <v>630.9969000000001</v>
      </c>
      <c r="M36">
        <v>98.383534999999995</v>
      </c>
      <c r="N36">
        <v>34.645205000000004</v>
      </c>
      <c r="U36" t="s">
        <v>71</v>
      </c>
      <c r="V36">
        <v>21.728961170062306</v>
      </c>
      <c r="W36">
        <v>510.44783718767991</v>
      </c>
      <c r="X36">
        <v>90.189623703899201</v>
      </c>
      <c r="Y36">
        <v>28.024587139715759</v>
      </c>
    </row>
    <row r="37" spans="6:29" x14ac:dyDescent="0.35">
      <c r="F37">
        <v>0.4</v>
      </c>
      <c r="G37">
        <v>19.076599999999999</v>
      </c>
      <c r="H37">
        <v>523.80582000000004</v>
      </c>
      <c r="I37">
        <v>89.787443999999994</v>
      </c>
      <c r="J37">
        <v>28.759822</v>
      </c>
      <c r="K37">
        <v>21.5108</v>
      </c>
      <c r="L37">
        <v>631.05228</v>
      </c>
      <c r="M37">
        <v>98.404241999999996</v>
      </c>
      <c r="N37">
        <v>34.648246</v>
      </c>
      <c r="U37" t="s">
        <v>72</v>
      </c>
      <c r="V37">
        <v>17.761342374535158</v>
      </c>
      <c r="W37">
        <v>365.91534703876971</v>
      </c>
      <c r="X37">
        <v>77.038221565583669</v>
      </c>
      <c r="Y37">
        <v>20.089470033501083</v>
      </c>
    </row>
    <row r="38" spans="6:29" x14ac:dyDescent="0.35">
      <c r="F38">
        <v>0.3</v>
      </c>
      <c r="G38">
        <v>18.8477</v>
      </c>
      <c r="H38">
        <v>505.98679000000004</v>
      </c>
      <c r="I38">
        <v>88.372017999999997</v>
      </c>
      <c r="J38">
        <v>27.781459000000002</v>
      </c>
      <c r="K38">
        <v>21.6876</v>
      </c>
      <c r="L38">
        <v>631.10766000000001</v>
      </c>
      <c r="M38">
        <v>98.424948999999998</v>
      </c>
      <c r="N38">
        <v>34.651286999999996</v>
      </c>
      <c r="U38" t="s">
        <v>73</v>
      </c>
      <c r="V38">
        <v>21.728961170062306</v>
      </c>
      <c r="W38">
        <v>510.44783718767991</v>
      </c>
      <c r="X38">
        <v>90.189623703899201</v>
      </c>
      <c r="Y38">
        <v>28.024587139715759</v>
      </c>
    </row>
    <row r="39" spans="6:29" x14ac:dyDescent="0.35">
      <c r="F39">
        <v>0.2</v>
      </c>
      <c r="G39">
        <v>18.6188</v>
      </c>
      <c r="H39">
        <v>488.16775999999999</v>
      </c>
      <c r="I39">
        <v>86.956592000000001</v>
      </c>
      <c r="J39">
        <v>26.803096</v>
      </c>
      <c r="K39">
        <v>21.8644</v>
      </c>
      <c r="L39">
        <v>631.16304000000002</v>
      </c>
      <c r="M39">
        <v>98.445656</v>
      </c>
      <c r="N39">
        <v>34.654328</v>
      </c>
    </row>
    <row r="40" spans="6:29" x14ac:dyDescent="0.35">
      <c r="F40">
        <v>0.1</v>
      </c>
      <c r="G40">
        <v>18.389900000000001</v>
      </c>
      <c r="H40">
        <v>470.34872999999999</v>
      </c>
      <c r="I40">
        <v>85.54116599999999</v>
      </c>
      <c r="J40">
        <v>25.824733000000002</v>
      </c>
      <c r="K40">
        <v>22.0412</v>
      </c>
      <c r="L40">
        <v>631.21842000000004</v>
      </c>
      <c r="M40">
        <v>98.466363000000001</v>
      </c>
      <c r="N40">
        <v>34.657369000000003</v>
      </c>
    </row>
    <row r="41" spans="6:29" x14ac:dyDescent="0.35">
      <c r="F41">
        <v>0</v>
      </c>
      <c r="G41">
        <v>18.161000000000001</v>
      </c>
      <c r="H41">
        <v>452.52969999999999</v>
      </c>
      <c r="I41">
        <v>84.125739999999993</v>
      </c>
      <c r="J41">
        <v>24.84637</v>
      </c>
      <c r="K41">
        <v>22.218</v>
      </c>
      <c r="L41">
        <v>631.27380000000005</v>
      </c>
      <c r="M41">
        <v>98.487070000000003</v>
      </c>
      <c r="N41">
        <v>34.660409999999999</v>
      </c>
    </row>
    <row r="43" spans="6:29" x14ac:dyDescent="0.35">
      <c r="G43" s="4">
        <v>2017</v>
      </c>
      <c r="H43" s="4"/>
      <c r="I43" s="4"/>
      <c r="J43" s="4"/>
      <c r="K43" s="4"/>
      <c r="L43" s="4"/>
      <c r="M43" s="4"/>
      <c r="N43" s="4"/>
    </row>
    <row r="44" spans="6:29" x14ac:dyDescent="0.35">
      <c r="G44" s="1" t="s">
        <v>19</v>
      </c>
      <c r="H44" s="1" t="s">
        <v>20</v>
      </c>
      <c r="I44" s="1" t="s">
        <v>21</v>
      </c>
      <c r="J44" s="1" t="s">
        <v>22</v>
      </c>
      <c r="K44" s="1" t="s">
        <v>23</v>
      </c>
      <c r="L44" s="1" t="s">
        <v>24</v>
      </c>
      <c r="M44" s="1" t="s">
        <v>25</v>
      </c>
      <c r="N44" s="1" t="s">
        <v>26</v>
      </c>
      <c r="P44">
        <v>1</v>
      </c>
      <c r="Z44">
        <f>P44</f>
        <v>1</v>
      </c>
    </row>
    <row r="45" spans="6:29" x14ac:dyDescent="0.35">
      <c r="F45">
        <v>1</v>
      </c>
      <c r="G45">
        <v>20.45</v>
      </c>
      <c r="H45">
        <v>630.72</v>
      </c>
      <c r="I45">
        <v>98.28</v>
      </c>
      <c r="J45">
        <v>34.630000000000003</v>
      </c>
      <c r="K45">
        <v>20.45</v>
      </c>
      <c r="L45">
        <v>630.72</v>
      </c>
      <c r="M45">
        <v>98.28</v>
      </c>
      <c r="N45">
        <v>34.630000000000003</v>
      </c>
      <c r="P45">
        <v>20.45</v>
      </c>
      <c r="Q45">
        <v>20.45</v>
      </c>
      <c r="R45">
        <v>20.45</v>
      </c>
      <c r="S45">
        <v>20.45</v>
      </c>
      <c r="Z45">
        <f>P45*1000</f>
        <v>20450</v>
      </c>
      <c r="AA45">
        <f t="shared" ref="AA45:AC48" si="18">Q45*1000</f>
        <v>20450</v>
      </c>
      <c r="AB45">
        <f t="shared" si="18"/>
        <v>20450</v>
      </c>
      <c r="AC45">
        <f t="shared" si="18"/>
        <v>20450</v>
      </c>
    </row>
    <row r="46" spans="6:29" x14ac:dyDescent="0.35">
      <c r="F46">
        <v>0.9</v>
      </c>
      <c r="G46">
        <v>20.2211</v>
      </c>
      <c r="H46">
        <v>617.82691</v>
      </c>
      <c r="I46">
        <v>97.898600000000002</v>
      </c>
      <c r="J46">
        <v>33.9221</v>
      </c>
      <c r="K46">
        <v>20.45</v>
      </c>
      <c r="L46">
        <v>630.77538000000004</v>
      </c>
      <c r="M46">
        <v>98.300700000000006</v>
      </c>
      <c r="N46">
        <v>34.633040000000001</v>
      </c>
      <c r="P46">
        <v>630.72</v>
      </c>
      <c r="Q46">
        <v>630.72</v>
      </c>
      <c r="R46">
        <v>630.72</v>
      </c>
      <c r="S46">
        <v>630.72</v>
      </c>
      <c r="Z46">
        <f t="shared" ref="Z46:Z48" si="19">P46*1000</f>
        <v>630720</v>
      </c>
      <c r="AA46">
        <f t="shared" si="18"/>
        <v>630720</v>
      </c>
      <c r="AB46">
        <f t="shared" si="18"/>
        <v>630720</v>
      </c>
      <c r="AC46">
        <f t="shared" si="18"/>
        <v>630720</v>
      </c>
    </row>
    <row r="47" spans="6:29" x14ac:dyDescent="0.35">
      <c r="F47">
        <v>0.8</v>
      </c>
      <c r="G47">
        <v>19.9922</v>
      </c>
      <c r="H47">
        <v>604.93382000000008</v>
      </c>
      <c r="I47">
        <v>97.517200000000003</v>
      </c>
      <c r="J47">
        <v>33.214200000000005</v>
      </c>
      <c r="K47">
        <v>20.45</v>
      </c>
      <c r="L47">
        <v>630.83076000000005</v>
      </c>
      <c r="M47">
        <v>98.321399999999997</v>
      </c>
      <c r="N47">
        <v>34.63608</v>
      </c>
      <c r="P47">
        <v>98.28</v>
      </c>
      <c r="Q47">
        <v>98.28</v>
      </c>
      <c r="R47">
        <v>98.28</v>
      </c>
      <c r="S47">
        <v>98.28</v>
      </c>
      <c r="Z47">
        <f t="shared" si="19"/>
        <v>98280</v>
      </c>
      <c r="AA47">
        <f t="shared" si="18"/>
        <v>98280</v>
      </c>
      <c r="AB47">
        <f t="shared" si="18"/>
        <v>98280</v>
      </c>
      <c r="AC47">
        <f t="shared" si="18"/>
        <v>98280</v>
      </c>
    </row>
    <row r="48" spans="6:29" x14ac:dyDescent="0.35">
      <c r="F48">
        <v>0.7</v>
      </c>
      <c r="G48">
        <v>19.763300000000001</v>
      </c>
      <c r="H48">
        <v>592.04073000000005</v>
      </c>
      <c r="I48">
        <v>97.135800000000003</v>
      </c>
      <c r="J48">
        <v>32.506300000000003</v>
      </c>
      <c r="K48">
        <v>20.45</v>
      </c>
      <c r="L48">
        <v>630.88614000000007</v>
      </c>
      <c r="M48">
        <v>98.342100000000002</v>
      </c>
      <c r="N48">
        <v>34.639120000000005</v>
      </c>
      <c r="P48">
        <v>34.630000000000003</v>
      </c>
      <c r="Q48">
        <v>34.630000000000003</v>
      </c>
      <c r="R48">
        <v>34.630000000000003</v>
      </c>
      <c r="S48">
        <v>34.630000000000003</v>
      </c>
      <c r="Z48">
        <f t="shared" si="19"/>
        <v>34630</v>
      </c>
      <c r="AA48">
        <f t="shared" si="18"/>
        <v>34630</v>
      </c>
      <c r="AB48">
        <f t="shared" si="18"/>
        <v>34630</v>
      </c>
      <c r="AC48">
        <f t="shared" si="18"/>
        <v>34630</v>
      </c>
    </row>
    <row r="49" spans="6:34" x14ac:dyDescent="0.35">
      <c r="F49">
        <v>0.6</v>
      </c>
      <c r="G49">
        <v>19.534400000000002</v>
      </c>
      <c r="H49">
        <v>579.14764000000002</v>
      </c>
      <c r="I49">
        <v>96.754400000000004</v>
      </c>
      <c r="J49">
        <v>31.798400000000001</v>
      </c>
      <c r="K49">
        <v>20.45</v>
      </c>
      <c r="L49">
        <v>630.94152000000008</v>
      </c>
      <c r="M49">
        <v>98.362799999999993</v>
      </c>
      <c r="N49">
        <v>34.642160000000004</v>
      </c>
    </row>
    <row r="50" spans="6:34" x14ac:dyDescent="0.35">
      <c r="F50">
        <v>0.5</v>
      </c>
      <c r="G50">
        <v>19.305500000000002</v>
      </c>
      <c r="H50">
        <v>566.25454999999999</v>
      </c>
      <c r="I50">
        <v>96.37299999999999</v>
      </c>
      <c r="J50">
        <v>31.090499999999999</v>
      </c>
      <c r="K50">
        <v>20.45</v>
      </c>
      <c r="L50">
        <v>630.9969000000001</v>
      </c>
      <c r="M50">
        <v>98.383499999999998</v>
      </c>
      <c r="N50">
        <v>34.645200000000003</v>
      </c>
      <c r="P50" t="s">
        <v>29</v>
      </c>
      <c r="U50" t="s">
        <v>48</v>
      </c>
    </row>
    <row r="51" spans="6:34" x14ac:dyDescent="0.35">
      <c r="F51">
        <v>0.4</v>
      </c>
      <c r="G51">
        <v>19.076599999999999</v>
      </c>
      <c r="H51">
        <v>553.36146000000008</v>
      </c>
      <c r="I51">
        <v>95.991599999999991</v>
      </c>
      <c r="J51">
        <v>30.3826</v>
      </c>
      <c r="K51">
        <v>20.45</v>
      </c>
      <c r="L51">
        <v>631.05228</v>
      </c>
      <c r="M51">
        <v>98.404200000000003</v>
      </c>
      <c r="N51">
        <v>34.648240000000001</v>
      </c>
      <c r="P51">
        <v>20.2211</v>
      </c>
      <c r="Q51">
        <v>20.2211</v>
      </c>
      <c r="R51">
        <v>20.2211</v>
      </c>
      <c r="S51">
        <v>20.2211</v>
      </c>
      <c r="U51">
        <v>20.45</v>
      </c>
      <c r="V51">
        <v>20.626799999999999</v>
      </c>
      <c r="W51">
        <v>20.626799999999999</v>
      </c>
      <c r="X51">
        <v>20.626799999999999</v>
      </c>
      <c r="Z51">
        <f>P51*1000</f>
        <v>20221.099999999999</v>
      </c>
      <c r="AA51">
        <f t="shared" ref="AA51:AA54" si="20">Q51*1000</f>
        <v>20221.099999999999</v>
      </c>
      <c r="AB51">
        <f t="shared" ref="AB51:AB54" si="21">R51*1000</f>
        <v>20221.099999999999</v>
      </c>
      <c r="AC51">
        <f t="shared" ref="AC51:AC54" si="22">S51*1000</f>
        <v>20221.099999999999</v>
      </c>
      <c r="AE51">
        <f>U51*1000</f>
        <v>20450</v>
      </c>
      <c r="AF51">
        <f t="shared" ref="AF51:AF54" si="23">V51*1000</f>
        <v>20626.8</v>
      </c>
      <c r="AG51">
        <f t="shared" ref="AG51:AG54" si="24">W51*1000</f>
        <v>20626.8</v>
      </c>
      <c r="AH51">
        <f t="shared" ref="AH51:AH54" si="25">X51*1000</f>
        <v>20626.8</v>
      </c>
    </row>
    <row r="52" spans="6:34" x14ac:dyDescent="0.35">
      <c r="F52">
        <v>0.3</v>
      </c>
      <c r="G52">
        <v>18.8477</v>
      </c>
      <c r="H52">
        <v>540.46837000000005</v>
      </c>
      <c r="I52">
        <v>95.610199999999992</v>
      </c>
      <c r="J52">
        <v>29.674700000000001</v>
      </c>
      <c r="K52">
        <v>20.45</v>
      </c>
      <c r="L52">
        <v>631.10766000000001</v>
      </c>
      <c r="M52">
        <v>98.424899999999994</v>
      </c>
      <c r="N52">
        <v>34.65128</v>
      </c>
      <c r="P52">
        <v>617.82691</v>
      </c>
      <c r="Q52">
        <v>614.04919000000007</v>
      </c>
      <c r="R52">
        <v>614.04919000000007</v>
      </c>
      <c r="S52">
        <v>612.90097000000003</v>
      </c>
      <c r="U52">
        <v>630.77538000000004</v>
      </c>
      <c r="V52">
        <v>630.77538000000004</v>
      </c>
      <c r="W52">
        <v>630.77538000000004</v>
      </c>
      <c r="X52">
        <v>630.77538000000004</v>
      </c>
      <c r="Z52">
        <f t="shared" ref="Z52:Z54" si="26">P52*1000</f>
        <v>617826.91</v>
      </c>
      <c r="AA52">
        <f t="shared" si="20"/>
        <v>614049.19000000006</v>
      </c>
      <c r="AB52">
        <f t="shared" si="21"/>
        <v>614049.19000000006</v>
      </c>
      <c r="AC52">
        <f t="shared" si="22"/>
        <v>612900.97</v>
      </c>
      <c r="AE52">
        <f t="shared" ref="AE52:AE54" si="27">U52*1000</f>
        <v>630775.38</v>
      </c>
      <c r="AF52">
        <f t="shared" si="23"/>
        <v>630775.38</v>
      </c>
      <c r="AG52">
        <f t="shared" si="24"/>
        <v>630775.38</v>
      </c>
      <c r="AH52">
        <f t="shared" si="25"/>
        <v>630775.38</v>
      </c>
    </row>
    <row r="53" spans="6:34" x14ac:dyDescent="0.35">
      <c r="F53">
        <v>0.2</v>
      </c>
      <c r="G53">
        <v>18.6188</v>
      </c>
      <c r="H53">
        <v>527.57528000000002</v>
      </c>
      <c r="I53">
        <v>95.228799999999993</v>
      </c>
      <c r="J53">
        <v>28.966799999999999</v>
      </c>
      <c r="K53">
        <v>20.45</v>
      </c>
      <c r="L53">
        <v>631.16304000000002</v>
      </c>
      <c r="M53">
        <v>98.445599999999999</v>
      </c>
      <c r="N53">
        <v>34.654320000000006</v>
      </c>
      <c r="P53">
        <v>97.898600000000002</v>
      </c>
      <c r="Q53">
        <v>97.155754000000002</v>
      </c>
      <c r="R53">
        <v>97.107371000000001</v>
      </c>
      <c r="S53">
        <v>96.864574000000005</v>
      </c>
      <c r="U53">
        <v>98.300700000000006</v>
      </c>
      <c r="V53">
        <v>98.300707000000003</v>
      </c>
      <c r="W53">
        <v>98.300707000000003</v>
      </c>
      <c r="X53">
        <v>98.300707000000003</v>
      </c>
      <c r="Z53">
        <f t="shared" si="26"/>
        <v>97898.6</v>
      </c>
      <c r="AA53">
        <f t="shared" si="20"/>
        <v>97155.754000000001</v>
      </c>
      <c r="AB53">
        <f t="shared" si="21"/>
        <v>97107.370999999999</v>
      </c>
      <c r="AC53">
        <f t="shared" si="22"/>
        <v>96864.574000000008</v>
      </c>
      <c r="AE53">
        <f t="shared" si="27"/>
        <v>98300.700000000012</v>
      </c>
      <c r="AF53">
        <f t="shared" si="23"/>
        <v>98300.707000000009</v>
      </c>
      <c r="AG53">
        <f t="shared" si="24"/>
        <v>98300.707000000009</v>
      </c>
      <c r="AH53">
        <f t="shared" si="25"/>
        <v>98300.707000000009</v>
      </c>
    </row>
    <row r="54" spans="6:34" x14ac:dyDescent="0.35">
      <c r="F54">
        <v>0.1</v>
      </c>
      <c r="G54">
        <v>18.389900000000001</v>
      </c>
      <c r="H54">
        <v>514.68218999999999</v>
      </c>
      <c r="I54">
        <v>94.847399999999993</v>
      </c>
      <c r="J54">
        <v>28.258899999999997</v>
      </c>
      <c r="K54">
        <v>20.45</v>
      </c>
      <c r="L54">
        <v>631.21842000000004</v>
      </c>
      <c r="M54">
        <v>98.46629999999999</v>
      </c>
      <c r="N54">
        <v>34.657360000000004</v>
      </c>
      <c r="P54">
        <v>33.9221</v>
      </c>
      <c r="Q54">
        <v>33.714680000000001</v>
      </c>
      <c r="R54">
        <v>33.714681000000006</v>
      </c>
      <c r="S54">
        <v>33.651637000000001</v>
      </c>
      <c r="U54">
        <v>34.633040000000001</v>
      </c>
      <c r="V54">
        <v>34.633041000000006</v>
      </c>
      <c r="W54">
        <v>34.633041000000006</v>
      </c>
      <c r="X54">
        <v>34.633041000000006</v>
      </c>
      <c r="Z54">
        <f t="shared" si="26"/>
        <v>33922.1</v>
      </c>
      <c r="AA54">
        <f t="shared" si="20"/>
        <v>33714.68</v>
      </c>
      <c r="AB54">
        <f t="shared" si="21"/>
        <v>33714.681000000004</v>
      </c>
      <c r="AC54">
        <f t="shared" si="22"/>
        <v>33651.637000000002</v>
      </c>
      <c r="AE54">
        <f t="shared" si="27"/>
        <v>34633.040000000001</v>
      </c>
      <c r="AF54">
        <f t="shared" si="23"/>
        <v>34633.041000000005</v>
      </c>
      <c r="AG54">
        <f t="shared" si="24"/>
        <v>34633.041000000005</v>
      </c>
      <c r="AH54">
        <f t="shared" si="25"/>
        <v>34633.041000000005</v>
      </c>
    </row>
    <row r="55" spans="6:34" x14ac:dyDescent="0.35">
      <c r="F55">
        <v>0</v>
      </c>
      <c r="G55">
        <v>18.161000000000001</v>
      </c>
      <c r="H55">
        <v>501.78910000000002</v>
      </c>
      <c r="I55">
        <v>94.465999999999994</v>
      </c>
      <c r="J55">
        <v>27.550999999999998</v>
      </c>
      <c r="K55">
        <v>20.45</v>
      </c>
      <c r="L55">
        <v>631.27380000000005</v>
      </c>
      <c r="M55">
        <v>98.486999999999995</v>
      </c>
      <c r="N55">
        <v>34.660400000000003</v>
      </c>
    </row>
    <row r="57" spans="6:34" x14ac:dyDescent="0.35">
      <c r="G57" s="4">
        <v>2018</v>
      </c>
      <c r="H57" s="4"/>
      <c r="I57" s="4"/>
      <c r="J57" s="4"/>
      <c r="K57" s="4"/>
      <c r="L57" s="4"/>
      <c r="M57" s="4"/>
      <c r="N57" s="4"/>
      <c r="P57" t="s">
        <v>30</v>
      </c>
      <c r="U57" t="s">
        <v>47</v>
      </c>
    </row>
    <row r="58" spans="6:34" x14ac:dyDescent="0.35"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P58">
        <v>19.9922</v>
      </c>
      <c r="Q58">
        <v>19.9922</v>
      </c>
      <c r="R58">
        <v>19.9922</v>
      </c>
      <c r="S58">
        <v>19.9922</v>
      </c>
      <c r="U58">
        <v>20.45</v>
      </c>
      <c r="V58">
        <v>20.803599999999999</v>
      </c>
      <c r="W58">
        <v>20.803599999999999</v>
      </c>
      <c r="X58">
        <v>20.803599999999999</v>
      </c>
      <c r="Z58">
        <f>P58*1000</f>
        <v>19992.2</v>
      </c>
      <c r="AA58">
        <f t="shared" ref="AA58:AA61" si="28">Q58*1000</f>
        <v>19992.2</v>
      </c>
      <c r="AB58">
        <f t="shared" ref="AB58:AB61" si="29">R58*1000</f>
        <v>19992.2</v>
      </c>
      <c r="AC58">
        <f t="shared" ref="AC58:AC61" si="30">S58*1000</f>
        <v>19992.2</v>
      </c>
      <c r="AE58">
        <f>U58*1000</f>
        <v>20450</v>
      </c>
      <c r="AF58">
        <f t="shared" ref="AF58:AF61" si="31">V58*1000</f>
        <v>20803.599999999999</v>
      </c>
      <c r="AG58">
        <f t="shared" ref="AG58:AG61" si="32">W58*1000</f>
        <v>20803.599999999999</v>
      </c>
      <c r="AH58">
        <f t="shared" ref="AH58:AH61" si="33">X58*1000</f>
        <v>20803.599999999999</v>
      </c>
    </row>
    <row r="59" spans="6:34" x14ac:dyDescent="0.35">
      <c r="F59">
        <v>1</v>
      </c>
      <c r="G59">
        <v>20.45</v>
      </c>
      <c r="H59">
        <v>630.72</v>
      </c>
      <c r="I59">
        <v>98.28</v>
      </c>
      <c r="J59">
        <v>34.630000000000003</v>
      </c>
      <c r="K59">
        <v>20.45</v>
      </c>
      <c r="L59">
        <v>630.72</v>
      </c>
      <c r="M59">
        <v>98.28</v>
      </c>
      <c r="N59">
        <v>34.630000000000003</v>
      </c>
      <c r="P59">
        <v>604.93382000000008</v>
      </c>
      <c r="Q59">
        <v>597.37837999999999</v>
      </c>
      <c r="R59">
        <v>597.37837999999999</v>
      </c>
      <c r="S59">
        <v>595.08194000000003</v>
      </c>
      <c r="U59">
        <v>630.83076000000005</v>
      </c>
      <c r="V59">
        <v>630.83076000000005</v>
      </c>
      <c r="W59">
        <v>630.83076000000005</v>
      </c>
      <c r="X59">
        <v>630.83076000000005</v>
      </c>
      <c r="Z59">
        <f t="shared" ref="Z59:Z61" si="34">P59*1000</f>
        <v>604933.82000000007</v>
      </c>
      <c r="AA59">
        <f t="shared" si="28"/>
        <v>597378.38</v>
      </c>
      <c r="AB59">
        <f t="shared" si="29"/>
        <v>597378.38</v>
      </c>
      <c r="AC59">
        <f t="shared" si="30"/>
        <v>595081.94000000006</v>
      </c>
      <c r="AE59">
        <f t="shared" ref="AE59:AE61" si="35">U59*1000</f>
        <v>630830.76</v>
      </c>
      <c r="AF59">
        <f t="shared" si="31"/>
        <v>630830.76</v>
      </c>
      <c r="AG59">
        <f t="shared" si="32"/>
        <v>630830.76</v>
      </c>
      <c r="AH59">
        <f t="shared" si="33"/>
        <v>630830.76</v>
      </c>
    </row>
    <row r="60" spans="6:34" x14ac:dyDescent="0.35">
      <c r="F60">
        <v>0.9</v>
      </c>
      <c r="G60">
        <v>20.2211</v>
      </c>
      <c r="H60">
        <v>614.04919000000007</v>
      </c>
      <c r="I60">
        <v>97.155754000000002</v>
      </c>
      <c r="J60">
        <v>33.714680000000001</v>
      </c>
      <c r="K60">
        <v>20.626799999999999</v>
      </c>
      <c r="L60">
        <v>630.77538000000004</v>
      </c>
      <c r="M60">
        <v>98.300707000000003</v>
      </c>
      <c r="N60">
        <v>34.633041000000006</v>
      </c>
      <c r="P60">
        <v>97.517200000000003</v>
      </c>
      <c r="Q60">
        <v>96.031508000000002</v>
      </c>
      <c r="R60">
        <v>95.934742</v>
      </c>
      <c r="S60">
        <v>95.449147999999994</v>
      </c>
      <c r="U60">
        <v>98.321399999999997</v>
      </c>
      <c r="V60">
        <v>98.321414000000004</v>
      </c>
      <c r="W60">
        <v>98.321414000000004</v>
      </c>
      <c r="X60">
        <v>98.321414000000004</v>
      </c>
      <c r="Z60">
        <f t="shared" si="34"/>
        <v>97517.2</v>
      </c>
      <c r="AA60">
        <f t="shared" si="28"/>
        <v>96031.508000000002</v>
      </c>
      <c r="AB60">
        <f t="shared" si="29"/>
        <v>95934.741999999998</v>
      </c>
      <c r="AC60">
        <f t="shared" si="30"/>
        <v>95449.148000000001</v>
      </c>
      <c r="AE60">
        <f t="shared" si="35"/>
        <v>98321.4</v>
      </c>
      <c r="AF60">
        <f t="shared" si="31"/>
        <v>98321.414000000004</v>
      </c>
      <c r="AG60">
        <f t="shared" si="32"/>
        <v>98321.414000000004</v>
      </c>
      <c r="AH60">
        <f t="shared" si="33"/>
        <v>98321.414000000004</v>
      </c>
    </row>
    <row r="61" spans="6:34" x14ac:dyDescent="0.35">
      <c r="F61">
        <v>0.8</v>
      </c>
      <c r="G61">
        <v>19.9922</v>
      </c>
      <c r="H61">
        <v>597.37837999999999</v>
      </c>
      <c r="I61">
        <v>96.031508000000002</v>
      </c>
      <c r="J61">
        <v>32.79936</v>
      </c>
      <c r="K61">
        <v>20.803599999999999</v>
      </c>
      <c r="L61">
        <v>630.83076000000005</v>
      </c>
      <c r="M61">
        <v>98.321414000000004</v>
      </c>
      <c r="N61">
        <v>34.636082000000002</v>
      </c>
      <c r="P61">
        <v>33.214200000000005</v>
      </c>
      <c r="Q61">
        <v>32.79936</v>
      </c>
      <c r="R61">
        <v>32.799362000000002</v>
      </c>
      <c r="S61">
        <v>32.673273999999999</v>
      </c>
      <c r="U61">
        <v>34.63608</v>
      </c>
      <c r="V61">
        <v>34.636082000000002</v>
      </c>
      <c r="W61">
        <v>34.636082000000002</v>
      </c>
      <c r="X61">
        <v>34.636082000000002</v>
      </c>
      <c r="Z61">
        <f t="shared" si="34"/>
        <v>33214.200000000004</v>
      </c>
      <c r="AA61">
        <f t="shared" si="28"/>
        <v>32799.360000000001</v>
      </c>
      <c r="AB61">
        <f t="shared" si="29"/>
        <v>32799.362000000001</v>
      </c>
      <c r="AC61">
        <f t="shared" si="30"/>
        <v>32673.273999999998</v>
      </c>
      <c r="AE61">
        <f t="shared" si="35"/>
        <v>34636.080000000002</v>
      </c>
      <c r="AF61">
        <f t="shared" si="31"/>
        <v>34636.082000000002</v>
      </c>
      <c r="AG61">
        <f t="shared" si="32"/>
        <v>34636.082000000002</v>
      </c>
      <c r="AH61">
        <f t="shared" si="33"/>
        <v>34636.082000000002</v>
      </c>
    </row>
    <row r="62" spans="6:34" x14ac:dyDescent="0.35">
      <c r="F62">
        <v>0.7</v>
      </c>
      <c r="G62">
        <v>19.763300000000001</v>
      </c>
      <c r="H62">
        <v>580.70757000000003</v>
      </c>
      <c r="I62">
        <v>94.907262000000003</v>
      </c>
      <c r="J62">
        <v>31.884040000000002</v>
      </c>
      <c r="K62">
        <v>20.980399999999999</v>
      </c>
      <c r="L62">
        <v>630.88614000000007</v>
      </c>
      <c r="M62">
        <v>98.342121000000006</v>
      </c>
      <c r="N62">
        <v>34.639122999999998</v>
      </c>
    </row>
    <row r="63" spans="6:34" x14ac:dyDescent="0.35">
      <c r="F63">
        <v>0.6</v>
      </c>
      <c r="G63">
        <v>19.534400000000002</v>
      </c>
      <c r="H63">
        <v>564.03676000000007</v>
      </c>
      <c r="I63">
        <v>93.783016000000003</v>
      </c>
      <c r="J63">
        <v>30.968720000000001</v>
      </c>
      <c r="K63">
        <v>21.1572</v>
      </c>
      <c r="L63">
        <v>630.94152000000008</v>
      </c>
      <c r="M63">
        <v>98.362828000000007</v>
      </c>
      <c r="N63">
        <v>34.642164000000001</v>
      </c>
      <c r="P63" t="s">
        <v>31</v>
      </c>
      <c r="U63" t="s">
        <v>46</v>
      </c>
    </row>
    <row r="64" spans="6:34" x14ac:dyDescent="0.35">
      <c r="F64">
        <v>0.5</v>
      </c>
      <c r="G64">
        <v>19.305500000000002</v>
      </c>
      <c r="H64">
        <v>547.36595</v>
      </c>
      <c r="I64">
        <v>92.658770000000004</v>
      </c>
      <c r="J64">
        <v>30.053400000000003</v>
      </c>
      <c r="K64">
        <v>21.334</v>
      </c>
      <c r="L64">
        <v>630.9969000000001</v>
      </c>
      <c r="M64">
        <v>98.383534999999995</v>
      </c>
      <c r="N64">
        <v>34.645205000000004</v>
      </c>
      <c r="P64">
        <v>19.763300000000001</v>
      </c>
      <c r="Q64">
        <v>19.763300000000001</v>
      </c>
      <c r="R64">
        <v>19.763300000000001</v>
      </c>
      <c r="S64">
        <v>19.763300000000001</v>
      </c>
      <c r="U64">
        <v>20.45</v>
      </c>
      <c r="V64">
        <v>20.980399999999999</v>
      </c>
      <c r="W64">
        <v>20.980399999999999</v>
      </c>
      <c r="X64">
        <v>20.980399999999999</v>
      </c>
      <c r="Z64">
        <f>P64*1000</f>
        <v>19763.3</v>
      </c>
      <c r="AA64">
        <f t="shared" ref="AA64:AA67" si="36">Q64*1000</f>
        <v>19763.3</v>
      </c>
      <c r="AB64">
        <f t="shared" ref="AB64:AB67" si="37">R64*1000</f>
        <v>19763.3</v>
      </c>
      <c r="AC64">
        <f t="shared" ref="AC64:AC67" si="38">S64*1000</f>
        <v>19763.3</v>
      </c>
      <c r="AE64">
        <f>U64*1000</f>
        <v>20450</v>
      </c>
      <c r="AF64">
        <f t="shared" ref="AF64:AF67" si="39">V64*1000</f>
        <v>20980.399999999998</v>
      </c>
      <c r="AG64">
        <f t="shared" ref="AG64:AG67" si="40">W64*1000</f>
        <v>20980.399999999998</v>
      </c>
      <c r="AH64">
        <f t="shared" ref="AH64:AH67" si="41">X64*1000</f>
        <v>20980.399999999998</v>
      </c>
    </row>
    <row r="65" spans="6:34" x14ac:dyDescent="0.35">
      <c r="F65">
        <v>0.4</v>
      </c>
      <c r="G65">
        <v>19.076599999999999</v>
      </c>
      <c r="H65">
        <v>530.69514000000004</v>
      </c>
      <c r="I65">
        <v>91.534524000000005</v>
      </c>
      <c r="J65">
        <v>29.138080000000002</v>
      </c>
      <c r="K65">
        <v>21.5108</v>
      </c>
      <c r="L65">
        <v>631.05228</v>
      </c>
      <c r="M65">
        <v>98.404241999999996</v>
      </c>
      <c r="N65">
        <v>34.648246</v>
      </c>
      <c r="P65">
        <v>592.04073000000005</v>
      </c>
      <c r="Q65">
        <v>580.70757000000003</v>
      </c>
      <c r="R65">
        <v>580.70757000000003</v>
      </c>
      <c r="S65">
        <v>577.26291000000003</v>
      </c>
      <c r="U65">
        <v>630.88614000000007</v>
      </c>
      <c r="V65">
        <v>630.88614000000007</v>
      </c>
      <c r="W65">
        <v>630.88614000000007</v>
      </c>
      <c r="X65">
        <v>630.88614000000007</v>
      </c>
      <c r="Z65">
        <f t="shared" ref="Z65:Z67" si="42">P65*1000</f>
        <v>592040.7300000001</v>
      </c>
      <c r="AA65">
        <f t="shared" si="36"/>
        <v>580707.57000000007</v>
      </c>
      <c r="AB65">
        <f t="shared" si="37"/>
        <v>580707.57000000007</v>
      </c>
      <c r="AC65">
        <f t="shared" si="38"/>
        <v>577262.91</v>
      </c>
      <c r="AE65">
        <f t="shared" ref="AE65:AE67" si="43">U65*1000</f>
        <v>630886.14</v>
      </c>
      <c r="AF65">
        <f t="shared" si="39"/>
        <v>630886.14</v>
      </c>
      <c r="AG65">
        <f t="shared" si="40"/>
        <v>630886.14</v>
      </c>
      <c r="AH65">
        <f t="shared" si="41"/>
        <v>630886.14</v>
      </c>
    </row>
    <row r="66" spans="6:34" x14ac:dyDescent="0.35">
      <c r="F66">
        <v>0.3</v>
      </c>
      <c r="G66">
        <v>18.8477</v>
      </c>
      <c r="H66">
        <v>514.02433000000008</v>
      </c>
      <c r="I66">
        <v>90.410278000000005</v>
      </c>
      <c r="J66">
        <v>28.222760000000001</v>
      </c>
      <c r="K66">
        <v>21.6876</v>
      </c>
      <c r="L66">
        <v>631.10766000000001</v>
      </c>
      <c r="M66">
        <v>98.424948999999998</v>
      </c>
      <c r="N66">
        <v>34.651286999999996</v>
      </c>
      <c r="P66">
        <v>97.135800000000003</v>
      </c>
      <c r="Q66">
        <v>94.907262000000003</v>
      </c>
      <c r="R66">
        <v>94.762112999999999</v>
      </c>
      <c r="S66">
        <v>94.033721999999997</v>
      </c>
      <c r="U66">
        <v>98.342100000000002</v>
      </c>
      <c r="V66">
        <v>98.342121000000006</v>
      </c>
      <c r="W66">
        <v>98.342121000000006</v>
      </c>
      <c r="X66">
        <v>98.342121000000006</v>
      </c>
      <c r="Z66">
        <f t="shared" si="42"/>
        <v>97135.8</v>
      </c>
      <c r="AA66">
        <f t="shared" si="36"/>
        <v>94907.262000000002</v>
      </c>
      <c r="AB66">
        <f t="shared" si="37"/>
        <v>94762.112999999998</v>
      </c>
      <c r="AC66">
        <f t="shared" si="38"/>
        <v>94033.721999999994</v>
      </c>
      <c r="AE66">
        <f t="shared" si="43"/>
        <v>98342.1</v>
      </c>
      <c r="AF66">
        <f t="shared" si="39"/>
        <v>98342.120999999999</v>
      </c>
      <c r="AG66">
        <f t="shared" si="40"/>
        <v>98342.120999999999</v>
      </c>
      <c r="AH66">
        <f t="shared" si="41"/>
        <v>98342.120999999999</v>
      </c>
    </row>
    <row r="67" spans="6:34" x14ac:dyDescent="0.35">
      <c r="F67">
        <v>0.2</v>
      </c>
      <c r="G67">
        <v>18.6188</v>
      </c>
      <c r="H67">
        <v>497.35352</v>
      </c>
      <c r="I67">
        <v>89.286032000000006</v>
      </c>
      <c r="J67">
        <v>27.30744</v>
      </c>
      <c r="K67">
        <v>21.8644</v>
      </c>
      <c r="L67">
        <v>631.16304000000002</v>
      </c>
      <c r="M67">
        <v>98.445656</v>
      </c>
      <c r="N67">
        <v>34.654328</v>
      </c>
      <c r="P67">
        <v>32.506300000000003</v>
      </c>
      <c r="Q67">
        <v>31.884040000000002</v>
      </c>
      <c r="R67">
        <v>31.884043000000002</v>
      </c>
      <c r="S67">
        <v>31.694911000000001</v>
      </c>
      <c r="U67">
        <v>34.639120000000005</v>
      </c>
      <c r="V67">
        <v>34.639122999999998</v>
      </c>
      <c r="W67">
        <v>34.639122999999998</v>
      </c>
      <c r="X67">
        <v>34.639122999999998</v>
      </c>
      <c r="Z67">
        <f t="shared" si="42"/>
        <v>32506.300000000003</v>
      </c>
      <c r="AA67">
        <f t="shared" si="36"/>
        <v>31884.04</v>
      </c>
      <c r="AB67">
        <f t="shared" si="37"/>
        <v>31884.043000000001</v>
      </c>
      <c r="AC67">
        <f t="shared" si="38"/>
        <v>31694.911</v>
      </c>
      <c r="AE67">
        <f t="shared" si="43"/>
        <v>34639.120000000003</v>
      </c>
      <c r="AF67">
        <f t="shared" si="39"/>
        <v>34639.123</v>
      </c>
      <c r="AG67">
        <f t="shared" si="40"/>
        <v>34639.123</v>
      </c>
      <c r="AH67">
        <f t="shared" si="41"/>
        <v>34639.123</v>
      </c>
    </row>
    <row r="68" spans="6:34" x14ac:dyDescent="0.35">
      <c r="F68">
        <v>0.1</v>
      </c>
      <c r="G68">
        <v>18.389900000000001</v>
      </c>
      <c r="H68">
        <v>480.68271000000004</v>
      </c>
      <c r="I68">
        <v>88.161786000000006</v>
      </c>
      <c r="J68">
        <v>26.392119999999998</v>
      </c>
      <c r="K68">
        <v>22.0412</v>
      </c>
      <c r="L68">
        <v>631.21842000000004</v>
      </c>
      <c r="M68">
        <v>98.466363000000001</v>
      </c>
      <c r="N68">
        <v>34.657369000000003</v>
      </c>
    </row>
    <row r="69" spans="6:34" x14ac:dyDescent="0.35">
      <c r="F69">
        <v>0</v>
      </c>
      <c r="G69">
        <v>18.161000000000001</v>
      </c>
      <c r="H69">
        <v>464.01190000000003</v>
      </c>
      <c r="I69">
        <v>87.037540000000007</v>
      </c>
      <c r="J69">
        <v>25.476800000000001</v>
      </c>
      <c r="K69">
        <v>22.218</v>
      </c>
      <c r="L69">
        <v>631.27380000000005</v>
      </c>
      <c r="M69">
        <v>98.487070000000003</v>
      </c>
      <c r="N69">
        <v>34.660409999999999</v>
      </c>
      <c r="P69" t="s">
        <v>32</v>
      </c>
      <c r="U69" t="s">
        <v>45</v>
      </c>
    </row>
    <row r="70" spans="6:34" x14ac:dyDescent="0.35">
      <c r="P70">
        <v>19.534400000000002</v>
      </c>
      <c r="Q70">
        <v>19.534400000000002</v>
      </c>
      <c r="R70">
        <v>19.534400000000002</v>
      </c>
      <c r="S70">
        <v>19.534400000000002</v>
      </c>
      <c r="U70">
        <v>20.45</v>
      </c>
      <c r="V70">
        <v>21.1572</v>
      </c>
      <c r="W70">
        <v>21.1572</v>
      </c>
      <c r="X70">
        <v>21.1572</v>
      </c>
      <c r="Z70">
        <f>P70*1000</f>
        <v>19534.400000000001</v>
      </c>
      <c r="AA70">
        <f t="shared" ref="AA70:AA73" si="44">Q70*1000</f>
        <v>19534.400000000001</v>
      </c>
      <c r="AB70">
        <f t="shared" ref="AB70:AB73" si="45">R70*1000</f>
        <v>19534.400000000001</v>
      </c>
      <c r="AC70">
        <f t="shared" ref="AC70:AC73" si="46">S70*1000</f>
        <v>19534.400000000001</v>
      </c>
      <c r="AE70">
        <f>U70*1000</f>
        <v>20450</v>
      </c>
      <c r="AF70">
        <f t="shared" ref="AF70:AF73" si="47">V70*1000</f>
        <v>21157.200000000001</v>
      </c>
      <c r="AG70">
        <f t="shared" ref="AG70:AG73" si="48">W70*1000</f>
        <v>21157.200000000001</v>
      </c>
      <c r="AH70">
        <f t="shared" ref="AH70:AH73" si="49">X70*1000</f>
        <v>21157.200000000001</v>
      </c>
    </row>
    <row r="71" spans="6:34" x14ac:dyDescent="0.35">
      <c r="G71" s="4">
        <v>2019</v>
      </c>
      <c r="H71" s="4"/>
      <c r="I71" s="4"/>
      <c r="J71" s="4"/>
      <c r="K71" s="4"/>
      <c r="L71" s="4"/>
      <c r="M71" s="4"/>
      <c r="N71" s="4"/>
      <c r="P71">
        <v>579.14764000000002</v>
      </c>
      <c r="Q71">
        <v>564.03676000000007</v>
      </c>
      <c r="R71">
        <v>564.03676000000007</v>
      </c>
      <c r="S71">
        <v>559.44388000000004</v>
      </c>
      <c r="U71">
        <v>630.94152000000008</v>
      </c>
      <c r="V71">
        <v>630.94152000000008</v>
      </c>
      <c r="W71">
        <v>630.94152000000008</v>
      </c>
      <c r="X71">
        <v>630.94152000000008</v>
      </c>
      <c r="Z71">
        <f t="shared" ref="Z71:Z73" si="50">P71*1000</f>
        <v>579147.64</v>
      </c>
      <c r="AA71">
        <f t="shared" si="44"/>
        <v>564036.76000000013</v>
      </c>
      <c r="AB71">
        <f t="shared" si="45"/>
        <v>564036.76000000013</v>
      </c>
      <c r="AC71">
        <f t="shared" si="46"/>
        <v>559443.88</v>
      </c>
      <c r="AE71">
        <f t="shared" ref="AE71:AE73" si="51">U71*1000</f>
        <v>630941.52000000014</v>
      </c>
      <c r="AF71">
        <f t="shared" si="47"/>
        <v>630941.52000000014</v>
      </c>
      <c r="AG71">
        <f t="shared" si="48"/>
        <v>630941.52000000014</v>
      </c>
      <c r="AH71">
        <f t="shared" si="49"/>
        <v>630941.52000000014</v>
      </c>
    </row>
    <row r="72" spans="6:34" x14ac:dyDescent="0.35">
      <c r="G72" s="1" t="s">
        <v>19</v>
      </c>
      <c r="H72" s="1" t="s">
        <v>20</v>
      </c>
      <c r="I72" s="1" t="s">
        <v>21</v>
      </c>
      <c r="J72" s="1" t="s">
        <v>22</v>
      </c>
      <c r="K72" s="1" t="s">
        <v>23</v>
      </c>
      <c r="L72" s="1" t="s">
        <v>24</v>
      </c>
      <c r="M72" s="1" t="s">
        <v>25</v>
      </c>
      <c r="N72" s="1" t="s">
        <v>26</v>
      </c>
      <c r="P72">
        <v>96.754400000000004</v>
      </c>
      <c r="Q72">
        <v>93.783016000000003</v>
      </c>
      <c r="R72">
        <v>93.589483999999999</v>
      </c>
      <c r="S72">
        <v>92.618296000000001</v>
      </c>
      <c r="U72">
        <v>98.362799999999993</v>
      </c>
      <c r="V72">
        <v>98.362828000000007</v>
      </c>
      <c r="W72">
        <v>98.362828000000007</v>
      </c>
      <c r="X72">
        <v>98.362828000000007</v>
      </c>
      <c r="Z72">
        <f t="shared" si="50"/>
        <v>96754.400000000009</v>
      </c>
      <c r="AA72">
        <f t="shared" si="44"/>
        <v>93783.016000000003</v>
      </c>
      <c r="AB72">
        <f t="shared" si="45"/>
        <v>93589.483999999997</v>
      </c>
      <c r="AC72">
        <f t="shared" si="46"/>
        <v>92618.296000000002</v>
      </c>
      <c r="AE72">
        <f t="shared" si="51"/>
        <v>98362.799999999988</v>
      </c>
      <c r="AF72">
        <f t="shared" si="47"/>
        <v>98362.828000000009</v>
      </c>
      <c r="AG72">
        <f t="shared" si="48"/>
        <v>98362.828000000009</v>
      </c>
      <c r="AH72">
        <f t="shared" si="49"/>
        <v>98362.828000000009</v>
      </c>
    </row>
    <row r="73" spans="6:34" x14ac:dyDescent="0.35">
      <c r="F73">
        <v>1</v>
      </c>
      <c r="G73">
        <v>20.45</v>
      </c>
      <c r="H73">
        <v>630.72</v>
      </c>
      <c r="I73">
        <v>98.28</v>
      </c>
      <c r="J73">
        <v>34.630000000000003</v>
      </c>
      <c r="K73">
        <v>20.45</v>
      </c>
      <c r="L73">
        <v>630.72</v>
      </c>
      <c r="M73">
        <v>98.28</v>
      </c>
      <c r="N73">
        <v>34.630000000000003</v>
      </c>
      <c r="P73">
        <v>31.798400000000001</v>
      </c>
      <c r="Q73">
        <v>30.968720000000001</v>
      </c>
      <c r="R73">
        <v>30.968724000000002</v>
      </c>
      <c r="S73">
        <v>30.716548000000003</v>
      </c>
      <c r="U73">
        <v>34.642160000000004</v>
      </c>
      <c r="V73">
        <v>34.642164000000001</v>
      </c>
      <c r="W73">
        <v>34.642164000000001</v>
      </c>
      <c r="X73">
        <v>34.642164000000001</v>
      </c>
      <c r="Z73">
        <f t="shared" si="50"/>
        <v>31798.400000000001</v>
      </c>
      <c r="AA73">
        <f t="shared" si="44"/>
        <v>30968.720000000001</v>
      </c>
      <c r="AB73">
        <f t="shared" si="45"/>
        <v>30968.724000000002</v>
      </c>
      <c r="AC73">
        <f t="shared" si="46"/>
        <v>30716.548000000003</v>
      </c>
      <c r="AE73">
        <f t="shared" si="51"/>
        <v>34642.160000000003</v>
      </c>
      <c r="AF73">
        <f t="shared" si="47"/>
        <v>34642.164000000004</v>
      </c>
      <c r="AG73">
        <f t="shared" si="48"/>
        <v>34642.164000000004</v>
      </c>
      <c r="AH73">
        <f t="shared" si="49"/>
        <v>34642.164000000004</v>
      </c>
    </row>
    <row r="74" spans="6:34" x14ac:dyDescent="0.35">
      <c r="F74">
        <v>0.9</v>
      </c>
      <c r="G74">
        <v>20.2211</v>
      </c>
      <c r="H74">
        <v>614.04919000000007</v>
      </c>
      <c r="I74">
        <v>97.107371000000001</v>
      </c>
      <c r="J74">
        <v>33.714681000000006</v>
      </c>
      <c r="K74">
        <v>20.626799999999999</v>
      </c>
      <c r="L74">
        <v>630.77538000000004</v>
      </c>
      <c r="M74">
        <v>98.300707000000003</v>
      </c>
      <c r="N74">
        <v>34.633041000000006</v>
      </c>
    </row>
    <row r="75" spans="6:34" x14ac:dyDescent="0.35">
      <c r="F75">
        <v>0.8</v>
      </c>
      <c r="G75">
        <v>19.9922</v>
      </c>
      <c r="H75">
        <v>597.37837999999999</v>
      </c>
      <c r="I75">
        <v>95.934742</v>
      </c>
      <c r="J75">
        <v>32.799362000000002</v>
      </c>
      <c r="K75">
        <v>20.803599999999999</v>
      </c>
      <c r="L75">
        <v>630.83076000000005</v>
      </c>
      <c r="M75">
        <v>98.321414000000004</v>
      </c>
      <c r="N75">
        <v>34.636082000000002</v>
      </c>
      <c r="P75" t="s">
        <v>33</v>
      </c>
      <c r="U75" t="s">
        <v>44</v>
      </c>
    </row>
    <row r="76" spans="6:34" x14ac:dyDescent="0.35">
      <c r="F76">
        <v>0.7</v>
      </c>
      <c r="G76">
        <v>19.763300000000001</v>
      </c>
      <c r="H76">
        <v>580.70757000000003</v>
      </c>
      <c r="I76">
        <v>94.762112999999999</v>
      </c>
      <c r="J76">
        <v>31.884043000000002</v>
      </c>
      <c r="K76">
        <v>20.980399999999999</v>
      </c>
      <c r="L76">
        <v>630.88614000000007</v>
      </c>
      <c r="M76">
        <v>98.342121000000006</v>
      </c>
      <c r="N76">
        <v>34.639122999999998</v>
      </c>
      <c r="P76">
        <v>19.305500000000002</v>
      </c>
      <c r="Q76">
        <v>19.305500000000002</v>
      </c>
      <c r="R76">
        <v>19.305500000000002</v>
      </c>
      <c r="S76">
        <v>19.305500000000002</v>
      </c>
      <c r="U76">
        <v>20.45</v>
      </c>
      <c r="V76">
        <v>21.334</v>
      </c>
      <c r="W76">
        <v>21.334</v>
      </c>
      <c r="X76">
        <v>21.334</v>
      </c>
      <c r="Z76">
        <f>P76*1000</f>
        <v>19305.500000000004</v>
      </c>
      <c r="AA76">
        <f t="shared" ref="AA76:AA79" si="52">Q76*1000</f>
        <v>19305.500000000004</v>
      </c>
      <c r="AB76">
        <f t="shared" ref="AB76:AB79" si="53">R76*1000</f>
        <v>19305.500000000004</v>
      </c>
      <c r="AC76">
        <f t="shared" ref="AC76:AC79" si="54">S76*1000</f>
        <v>19305.500000000004</v>
      </c>
      <c r="AE76">
        <f>U76*1000</f>
        <v>20450</v>
      </c>
      <c r="AF76">
        <f t="shared" ref="AF76:AF79" si="55">V76*1000</f>
        <v>21334</v>
      </c>
      <c r="AG76">
        <f t="shared" ref="AG76:AG79" si="56">W76*1000</f>
        <v>21334</v>
      </c>
      <c r="AH76">
        <f t="shared" ref="AH76:AH79" si="57">X76*1000</f>
        <v>21334</v>
      </c>
    </row>
    <row r="77" spans="6:34" x14ac:dyDescent="0.35">
      <c r="F77">
        <v>0.6</v>
      </c>
      <c r="G77">
        <v>19.534400000000002</v>
      </c>
      <c r="H77">
        <v>564.03676000000007</v>
      </c>
      <c r="I77">
        <v>93.589483999999999</v>
      </c>
      <c r="J77">
        <v>30.968724000000002</v>
      </c>
      <c r="K77">
        <v>21.1572</v>
      </c>
      <c r="L77">
        <v>630.94152000000008</v>
      </c>
      <c r="M77">
        <v>98.362828000000007</v>
      </c>
      <c r="N77">
        <v>34.642164000000001</v>
      </c>
      <c r="P77">
        <v>566.25454999999999</v>
      </c>
      <c r="Q77">
        <v>547.36595</v>
      </c>
      <c r="R77">
        <v>547.36595</v>
      </c>
      <c r="S77">
        <v>541.62485000000004</v>
      </c>
      <c r="U77">
        <v>630.9969000000001</v>
      </c>
      <c r="V77">
        <v>630.9969000000001</v>
      </c>
      <c r="W77">
        <v>630.9969000000001</v>
      </c>
      <c r="X77">
        <v>630.9969000000001</v>
      </c>
      <c r="Z77">
        <f t="shared" ref="Z77:Z79" si="58">P77*1000</f>
        <v>566254.55000000005</v>
      </c>
      <c r="AA77">
        <f t="shared" si="52"/>
        <v>547365.94999999995</v>
      </c>
      <c r="AB77">
        <f t="shared" si="53"/>
        <v>547365.94999999995</v>
      </c>
      <c r="AC77">
        <f t="shared" si="54"/>
        <v>541624.85000000009</v>
      </c>
      <c r="AE77">
        <f t="shared" ref="AE77:AE79" si="59">U77*1000</f>
        <v>630996.90000000014</v>
      </c>
      <c r="AF77">
        <f t="shared" si="55"/>
        <v>630996.90000000014</v>
      </c>
      <c r="AG77">
        <f t="shared" si="56"/>
        <v>630996.90000000014</v>
      </c>
      <c r="AH77">
        <f t="shared" si="57"/>
        <v>630996.90000000014</v>
      </c>
    </row>
    <row r="78" spans="6:34" x14ac:dyDescent="0.35">
      <c r="F78">
        <v>0.5</v>
      </c>
      <c r="G78">
        <v>19.305500000000002</v>
      </c>
      <c r="H78">
        <v>547.36595</v>
      </c>
      <c r="I78">
        <v>92.416854999999998</v>
      </c>
      <c r="J78">
        <v>30.053405000000001</v>
      </c>
      <c r="K78">
        <v>21.334</v>
      </c>
      <c r="L78">
        <v>630.9969000000001</v>
      </c>
      <c r="M78">
        <v>98.383534999999995</v>
      </c>
      <c r="N78">
        <v>34.645205000000004</v>
      </c>
      <c r="P78">
        <v>96.37299999999999</v>
      </c>
      <c r="Q78">
        <v>92.658770000000004</v>
      </c>
      <c r="R78">
        <v>92.416854999999998</v>
      </c>
      <c r="S78">
        <v>91.20286999999999</v>
      </c>
      <c r="U78">
        <v>98.383499999999998</v>
      </c>
      <c r="V78">
        <v>98.383534999999995</v>
      </c>
      <c r="W78">
        <v>98.383534999999995</v>
      </c>
      <c r="X78">
        <v>98.383534999999995</v>
      </c>
      <c r="Z78">
        <f t="shared" si="58"/>
        <v>96372.999999999985</v>
      </c>
      <c r="AA78">
        <f t="shared" si="52"/>
        <v>92658.77</v>
      </c>
      <c r="AB78">
        <f t="shared" si="53"/>
        <v>92416.854999999996</v>
      </c>
      <c r="AC78">
        <f t="shared" si="54"/>
        <v>91202.87</v>
      </c>
      <c r="AE78">
        <f t="shared" si="59"/>
        <v>98383.5</v>
      </c>
      <c r="AF78">
        <f t="shared" si="55"/>
        <v>98383.534999999989</v>
      </c>
      <c r="AG78">
        <f t="shared" si="56"/>
        <v>98383.534999999989</v>
      </c>
      <c r="AH78">
        <f t="shared" si="57"/>
        <v>98383.534999999989</v>
      </c>
    </row>
    <row r="79" spans="6:34" x14ac:dyDescent="0.35">
      <c r="F79">
        <v>0.4</v>
      </c>
      <c r="G79">
        <v>19.076599999999999</v>
      </c>
      <c r="H79">
        <v>530.69514000000004</v>
      </c>
      <c r="I79">
        <v>91.244225999999998</v>
      </c>
      <c r="J79">
        <v>29.138086000000001</v>
      </c>
      <c r="K79">
        <v>21.5108</v>
      </c>
      <c r="L79">
        <v>631.05228</v>
      </c>
      <c r="M79">
        <v>98.404241999999996</v>
      </c>
      <c r="N79">
        <v>34.648246</v>
      </c>
      <c r="P79">
        <v>31.090499999999999</v>
      </c>
      <c r="Q79">
        <v>30.053400000000003</v>
      </c>
      <c r="R79">
        <v>30.053405000000001</v>
      </c>
      <c r="S79">
        <v>29.738185000000001</v>
      </c>
      <c r="U79">
        <v>34.645200000000003</v>
      </c>
      <c r="V79">
        <v>34.645205000000004</v>
      </c>
      <c r="W79">
        <v>34.645205000000004</v>
      </c>
      <c r="X79">
        <v>34.645205000000004</v>
      </c>
      <c r="Z79">
        <f t="shared" si="58"/>
        <v>31090.5</v>
      </c>
      <c r="AA79">
        <f t="shared" si="52"/>
        <v>30053.400000000005</v>
      </c>
      <c r="AB79">
        <f t="shared" si="53"/>
        <v>30053.405000000002</v>
      </c>
      <c r="AC79">
        <f t="shared" si="54"/>
        <v>29738.185000000001</v>
      </c>
      <c r="AE79">
        <f t="shared" si="59"/>
        <v>34645.200000000004</v>
      </c>
      <c r="AF79">
        <f t="shared" si="55"/>
        <v>34645.205000000002</v>
      </c>
      <c r="AG79">
        <f t="shared" si="56"/>
        <v>34645.205000000002</v>
      </c>
      <c r="AH79">
        <f t="shared" si="57"/>
        <v>34645.205000000002</v>
      </c>
    </row>
    <row r="80" spans="6:34" x14ac:dyDescent="0.35">
      <c r="F80">
        <v>0.3</v>
      </c>
      <c r="G80">
        <v>18.8477</v>
      </c>
      <c r="H80">
        <v>514.02433000000008</v>
      </c>
      <c r="I80">
        <v>90.071596999999997</v>
      </c>
      <c r="J80">
        <v>28.222767000000001</v>
      </c>
      <c r="K80">
        <v>21.6876</v>
      </c>
      <c r="L80">
        <v>631.10766000000001</v>
      </c>
      <c r="M80">
        <v>98.424948999999998</v>
      </c>
      <c r="N80">
        <v>34.651286999999996</v>
      </c>
    </row>
    <row r="81" spans="6:34" x14ac:dyDescent="0.35">
      <c r="F81">
        <v>0.2</v>
      </c>
      <c r="G81">
        <v>18.6188</v>
      </c>
      <c r="H81">
        <v>497.35352</v>
      </c>
      <c r="I81">
        <v>88.898967999999996</v>
      </c>
      <c r="J81">
        <v>27.307448000000001</v>
      </c>
      <c r="K81">
        <v>21.8644</v>
      </c>
      <c r="L81">
        <v>631.16304000000002</v>
      </c>
      <c r="M81">
        <v>98.445656</v>
      </c>
      <c r="N81">
        <v>34.654328</v>
      </c>
      <c r="P81" t="s">
        <v>34</v>
      </c>
      <c r="U81" t="s">
        <v>43</v>
      </c>
    </row>
    <row r="82" spans="6:34" x14ac:dyDescent="0.35">
      <c r="F82">
        <v>0.1</v>
      </c>
      <c r="G82">
        <v>18.389900000000001</v>
      </c>
      <c r="H82">
        <v>480.68271000000004</v>
      </c>
      <c r="I82">
        <v>87.726338999999996</v>
      </c>
      <c r="J82">
        <v>26.392129000000001</v>
      </c>
      <c r="K82">
        <v>22.0412</v>
      </c>
      <c r="L82">
        <v>631.21842000000004</v>
      </c>
      <c r="M82">
        <v>98.466363000000001</v>
      </c>
      <c r="N82">
        <v>34.657369000000003</v>
      </c>
      <c r="P82">
        <v>19.076599999999999</v>
      </c>
      <c r="Q82">
        <v>19.076599999999999</v>
      </c>
      <c r="R82">
        <v>19.076599999999999</v>
      </c>
      <c r="S82">
        <v>19.076599999999999</v>
      </c>
      <c r="U82">
        <v>20.45</v>
      </c>
      <c r="V82">
        <v>21.5108</v>
      </c>
      <c r="W82">
        <v>21.5108</v>
      </c>
      <c r="X82">
        <v>21.5108</v>
      </c>
      <c r="Z82">
        <f>P82*1000</f>
        <v>19076.599999999999</v>
      </c>
      <c r="AA82">
        <f t="shared" ref="AA82:AA85" si="60">Q82*1000</f>
        <v>19076.599999999999</v>
      </c>
      <c r="AB82">
        <f t="shared" ref="AB82:AB85" si="61">R82*1000</f>
        <v>19076.599999999999</v>
      </c>
      <c r="AC82">
        <f t="shared" ref="AC82:AC85" si="62">S82*1000</f>
        <v>19076.599999999999</v>
      </c>
      <c r="AE82">
        <f>U82*1000</f>
        <v>20450</v>
      </c>
      <c r="AF82">
        <f t="shared" ref="AF82:AF85" si="63">V82*1000</f>
        <v>21510.799999999999</v>
      </c>
      <c r="AG82">
        <f t="shared" ref="AG82:AG85" si="64">W82*1000</f>
        <v>21510.799999999999</v>
      </c>
      <c r="AH82">
        <f t="shared" ref="AH82:AH85" si="65">X82*1000</f>
        <v>21510.799999999999</v>
      </c>
    </row>
    <row r="83" spans="6:34" x14ac:dyDescent="0.35">
      <c r="F83">
        <v>0</v>
      </c>
      <c r="G83">
        <v>18.161000000000001</v>
      </c>
      <c r="H83">
        <v>464.01190000000003</v>
      </c>
      <c r="I83">
        <v>86.553709999999995</v>
      </c>
      <c r="J83">
        <v>25.47681</v>
      </c>
      <c r="K83">
        <v>22.218</v>
      </c>
      <c r="L83">
        <v>631.27380000000005</v>
      </c>
      <c r="M83">
        <v>98.487070000000003</v>
      </c>
      <c r="N83">
        <v>34.660409999999999</v>
      </c>
      <c r="P83">
        <v>553.36146000000008</v>
      </c>
      <c r="Q83">
        <v>530.69514000000004</v>
      </c>
      <c r="R83">
        <v>530.69514000000004</v>
      </c>
      <c r="S83">
        <v>523.80582000000004</v>
      </c>
      <c r="U83">
        <v>631.05228</v>
      </c>
      <c r="V83">
        <v>631.05228</v>
      </c>
      <c r="W83">
        <v>631.05228</v>
      </c>
      <c r="X83">
        <v>631.05228</v>
      </c>
      <c r="Z83">
        <f t="shared" ref="Z83:Z85" si="66">P83*1000</f>
        <v>553361.46000000008</v>
      </c>
      <c r="AA83">
        <f t="shared" si="60"/>
        <v>530695.14</v>
      </c>
      <c r="AB83">
        <f t="shared" si="61"/>
        <v>530695.14</v>
      </c>
      <c r="AC83">
        <f t="shared" si="62"/>
        <v>523805.82000000007</v>
      </c>
      <c r="AE83">
        <f t="shared" ref="AE83:AE85" si="67">U83*1000</f>
        <v>631052.28</v>
      </c>
      <c r="AF83">
        <f t="shared" si="63"/>
        <v>631052.28</v>
      </c>
      <c r="AG83">
        <f t="shared" si="64"/>
        <v>631052.28</v>
      </c>
      <c r="AH83">
        <f t="shared" si="65"/>
        <v>631052.28</v>
      </c>
    </row>
    <row r="84" spans="6:34" x14ac:dyDescent="0.35">
      <c r="P84">
        <v>95.991599999999991</v>
      </c>
      <c r="Q84">
        <v>91.534524000000005</v>
      </c>
      <c r="R84">
        <v>91.244225999999998</v>
      </c>
      <c r="S84">
        <v>89.787443999999994</v>
      </c>
      <c r="U84">
        <v>98.404200000000003</v>
      </c>
      <c r="V84">
        <v>98.404241999999996</v>
      </c>
      <c r="W84">
        <v>98.404241999999996</v>
      </c>
      <c r="X84">
        <v>98.404241999999996</v>
      </c>
      <c r="Z84">
        <f t="shared" si="66"/>
        <v>95991.599999999991</v>
      </c>
      <c r="AA84">
        <f t="shared" si="60"/>
        <v>91534.524000000005</v>
      </c>
      <c r="AB84">
        <f t="shared" si="61"/>
        <v>91244.225999999995</v>
      </c>
      <c r="AC84">
        <f t="shared" si="62"/>
        <v>89787.443999999989</v>
      </c>
      <c r="AE84">
        <f t="shared" si="67"/>
        <v>98404.2</v>
      </c>
      <c r="AF84">
        <f t="shared" si="63"/>
        <v>98404.241999999998</v>
      </c>
      <c r="AG84">
        <f t="shared" si="64"/>
        <v>98404.241999999998</v>
      </c>
      <c r="AH84">
        <f t="shared" si="65"/>
        <v>98404.241999999998</v>
      </c>
    </row>
    <row r="85" spans="6:34" x14ac:dyDescent="0.35">
      <c r="G85" s="4">
        <v>2020</v>
      </c>
      <c r="H85" s="4"/>
      <c r="I85" s="4"/>
      <c r="J85" s="4"/>
      <c r="K85" s="4"/>
      <c r="L85" s="4"/>
      <c r="M85" s="4"/>
      <c r="N85" s="4"/>
      <c r="P85">
        <v>30.3826</v>
      </c>
      <c r="Q85">
        <v>29.138080000000002</v>
      </c>
      <c r="R85">
        <v>29.138086000000001</v>
      </c>
      <c r="S85">
        <v>28.759822</v>
      </c>
      <c r="U85">
        <v>34.648240000000001</v>
      </c>
      <c r="V85">
        <v>34.648246</v>
      </c>
      <c r="W85">
        <v>34.648246</v>
      </c>
      <c r="X85">
        <v>34.648246</v>
      </c>
      <c r="Z85">
        <f t="shared" si="66"/>
        <v>30382.6</v>
      </c>
      <c r="AA85">
        <f t="shared" si="60"/>
        <v>29138.080000000002</v>
      </c>
      <c r="AB85">
        <f t="shared" si="61"/>
        <v>29138.086000000003</v>
      </c>
      <c r="AC85">
        <f t="shared" si="62"/>
        <v>28759.822</v>
      </c>
      <c r="AE85">
        <f t="shared" si="67"/>
        <v>34648.239999999998</v>
      </c>
      <c r="AF85">
        <f t="shared" si="63"/>
        <v>34648.245999999999</v>
      </c>
      <c r="AG85">
        <f t="shared" si="64"/>
        <v>34648.245999999999</v>
      </c>
      <c r="AH85">
        <f t="shared" si="65"/>
        <v>34648.245999999999</v>
      </c>
    </row>
    <row r="86" spans="6:34" x14ac:dyDescent="0.35">
      <c r="G86" s="1" t="s">
        <v>19</v>
      </c>
      <c r="H86" s="1" t="s">
        <v>20</v>
      </c>
      <c r="I86" s="1" t="s">
        <v>21</v>
      </c>
      <c r="J86" s="1" t="s">
        <v>22</v>
      </c>
      <c r="K86" s="1" t="s">
        <v>23</v>
      </c>
      <c r="L86" s="1" t="s">
        <v>24</v>
      </c>
      <c r="M86" s="1" t="s">
        <v>25</v>
      </c>
      <c r="N86" s="1" t="s">
        <v>26</v>
      </c>
    </row>
    <row r="87" spans="6:34" x14ac:dyDescent="0.35">
      <c r="F87">
        <v>1</v>
      </c>
      <c r="G87">
        <v>20.45</v>
      </c>
      <c r="H87">
        <v>630.72</v>
      </c>
      <c r="I87">
        <v>98.28</v>
      </c>
      <c r="J87">
        <v>34.630000000000003</v>
      </c>
      <c r="K87">
        <v>20.45</v>
      </c>
      <c r="L87">
        <v>630.72</v>
      </c>
      <c r="M87">
        <v>98.28</v>
      </c>
      <c r="N87">
        <v>34.630000000000003</v>
      </c>
      <c r="P87" t="s">
        <v>35</v>
      </c>
      <c r="U87" t="s">
        <v>42</v>
      </c>
    </row>
    <row r="88" spans="6:34" x14ac:dyDescent="0.35">
      <c r="F88">
        <v>0.9</v>
      </c>
      <c r="G88">
        <v>20.2211</v>
      </c>
      <c r="H88">
        <v>612.90097000000003</v>
      </c>
      <c r="I88">
        <v>96.864574000000005</v>
      </c>
      <c r="J88">
        <v>33.651637000000001</v>
      </c>
      <c r="K88">
        <v>20.626799999999999</v>
      </c>
      <c r="L88">
        <v>630.77538000000004</v>
      </c>
      <c r="M88">
        <v>98.300707000000003</v>
      </c>
      <c r="N88">
        <v>34.633041000000006</v>
      </c>
      <c r="P88">
        <v>18.8477</v>
      </c>
      <c r="Q88">
        <v>18.8477</v>
      </c>
      <c r="R88">
        <v>18.8477</v>
      </c>
      <c r="S88">
        <v>18.8477</v>
      </c>
      <c r="U88">
        <v>20.45</v>
      </c>
      <c r="V88">
        <v>21.6876</v>
      </c>
      <c r="W88">
        <v>21.6876</v>
      </c>
      <c r="X88">
        <v>21.6876</v>
      </c>
      <c r="Z88">
        <f>P88*1000</f>
        <v>18847.7</v>
      </c>
      <c r="AA88">
        <f t="shared" ref="AA88:AA91" si="68">Q88*1000</f>
        <v>18847.7</v>
      </c>
      <c r="AB88">
        <f t="shared" ref="AB88:AB91" si="69">R88*1000</f>
        <v>18847.7</v>
      </c>
      <c r="AC88">
        <f t="shared" ref="AC88:AC91" si="70">S88*1000</f>
        <v>18847.7</v>
      </c>
      <c r="AE88">
        <f>U88*1000</f>
        <v>20450</v>
      </c>
      <c r="AF88">
        <f t="shared" ref="AF88:AF91" si="71">V88*1000</f>
        <v>21687.599999999999</v>
      </c>
      <c r="AG88">
        <f t="shared" ref="AG88:AG91" si="72">W88*1000</f>
        <v>21687.599999999999</v>
      </c>
      <c r="AH88">
        <f t="shared" ref="AH88:AH91" si="73">X88*1000</f>
        <v>21687.599999999999</v>
      </c>
    </row>
    <row r="89" spans="6:34" x14ac:dyDescent="0.35">
      <c r="F89">
        <v>0.8</v>
      </c>
      <c r="G89">
        <v>19.9922</v>
      </c>
      <c r="H89">
        <v>595.08194000000003</v>
      </c>
      <c r="I89">
        <v>95.449147999999994</v>
      </c>
      <c r="J89">
        <v>32.673273999999999</v>
      </c>
      <c r="K89">
        <v>20.803599999999999</v>
      </c>
      <c r="L89">
        <v>630.83076000000005</v>
      </c>
      <c r="M89">
        <v>98.321414000000004</v>
      </c>
      <c r="N89">
        <v>34.636082000000002</v>
      </c>
      <c r="P89">
        <v>505.98679000000004</v>
      </c>
      <c r="Q89">
        <v>514.02433000000008</v>
      </c>
      <c r="R89">
        <v>514.02433000000008</v>
      </c>
      <c r="S89">
        <v>505.98679000000004</v>
      </c>
      <c r="U89">
        <v>631.10766000000001</v>
      </c>
      <c r="V89">
        <v>631.10766000000001</v>
      </c>
      <c r="W89">
        <v>631.10766000000001</v>
      </c>
      <c r="X89">
        <v>631.10766000000001</v>
      </c>
      <c r="Z89">
        <f t="shared" ref="Z89:Z91" si="74">P89*1000</f>
        <v>505986.79000000004</v>
      </c>
      <c r="AA89">
        <f t="shared" si="68"/>
        <v>514024.33000000007</v>
      </c>
      <c r="AB89">
        <f t="shared" si="69"/>
        <v>514024.33000000007</v>
      </c>
      <c r="AC89">
        <f t="shared" si="70"/>
        <v>505986.79000000004</v>
      </c>
      <c r="AE89">
        <f t="shared" ref="AE89:AE91" si="75">U89*1000</f>
        <v>631107.66</v>
      </c>
      <c r="AF89">
        <f t="shared" si="71"/>
        <v>631107.66</v>
      </c>
      <c r="AG89">
        <f t="shared" si="72"/>
        <v>631107.66</v>
      </c>
      <c r="AH89">
        <f t="shared" si="73"/>
        <v>631107.66</v>
      </c>
    </row>
    <row r="90" spans="6:34" x14ac:dyDescent="0.35">
      <c r="F90">
        <v>0.7</v>
      </c>
      <c r="G90">
        <v>19.763300000000001</v>
      </c>
      <c r="H90">
        <v>577.26291000000003</v>
      </c>
      <c r="I90">
        <v>94.033721999999997</v>
      </c>
      <c r="J90">
        <v>31.694911000000001</v>
      </c>
      <c r="K90">
        <v>20.980399999999999</v>
      </c>
      <c r="L90">
        <v>630.88614000000007</v>
      </c>
      <c r="M90">
        <v>98.342121000000006</v>
      </c>
      <c r="N90">
        <v>34.639122999999998</v>
      </c>
      <c r="P90">
        <v>88.372017999999997</v>
      </c>
      <c r="Q90">
        <v>90.410278000000005</v>
      </c>
      <c r="R90">
        <v>90.071596999999997</v>
      </c>
      <c r="S90">
        <v>88.372017999999997</v>
      </c>
      <c r="U90">
        <v>98.424899999999994</v>
      </c>
      <c r="V90">
        <v>98.424948999999998</v>
      </c>
      <c r="W90">
        <v>98.424948999999998</v>
      </c>
      <c r="X90">
        <v>98.424948999999998</v>
      </c>
      <c r="Z90">
        <f t="shared" si="74"/>
        <v>88372.017999999996</v>
      </c>
      <c r="AA90">
        <f t="shared" si="68"/>
        <v>90410.278000000006</v>
      </c>
      <c r="AB90">
        <f t="shared" si="69"/>
        <v>90071.596999999994</v>
      </c>
      <c r="AC90">
        <f t="shared" si="70"/>
        <v>88372.017999999996</v>
      </c>
      <c r="AE90">
        <f t="shared" si="75"/>
        <v>98424.9</v>
      </c>
      <c r="AF90">
        <f t="shared" si="71"/>
        <v>98424.948999999993</v>
      </c>
      <c r="AG90">
        <f t="shared" si="72"/>
        <v>98424.948999999993</v>
      </c>
      <c r="AH90">
        <f t="shared" si="73"/>
        <v>98424.948999999993</v>
      </c>
    </row>
    <row r="91" spans="6:34" x14ac:dyDescent="0.35">
      <c r="F91">
        <v>0.6</v>
      </c>
      <c r="G91">
        <v>19.534400000000002</v>
      </c>
      <c r="H91">
        <v>559.44388000000004</v>
      </c>
      <c r="I91">
        <v>92.618296000000001</v>
      </c>
      <c r="J91">
        <v>30.716548000000003</v>
      </c>
      <c r="K91">
        <v>21.1572</v>
      </c>
      <c r="L91">
        <v>630.94152000000008</v>
      </c>
      <c r="M91">
        <v>98.362828000000007</v>
      </c>
      <c r="N91">
        <v>34.642164000000001</v>
      </c>
      <c r="P91">
        <v>27.781459000000002</v>
      </c>
      <c r="Q91">
        <v>28.222760000000001</v>
      </c>
      <c r="R91">
        <v>28.222767000000001</v>
      </c>
      <c r="S91">
        <v>27.781459000000002</v>
      </c>
      <c r="U91">
        <v>34.65128</v>
      </c>
      <c r="V91">
        <v>34.651286999999996</v>
      </c>
      <c r="W91">
        <v>34.651286999999996</v>
      </c>
      <c r="X91">
        <v>34.651286999999996</v>
      </c>
      <c r="Z91">
        <f t="shared" si="74"/>
        <v>27781.459000000003</v>
      </c>
      <c r="AA91">
        <f t="shared" si="68"/>
        <v>28222.760000000002</v>
      </c>
      <c r="AB91">
        <f t="shared" si="69"/>
        <v>28222.767</v>
      </c>
      <c r="AC91">
        <f t="shared" si="70"/>
        <v>27781.459000000003</v>
      </c>
      <c r="AE91">
        <f t="shared" si="75"/>
        <v>34651.279999999999</v>
      </c>
      <c r="AF91">
        <f t="shared" si="71"/>
        <v>34651.286999999997</v>
      </c>
      <c r="AG91">
        <f t="shared" si="72"/>
        <v>34651.286999999997</v>
      </c>
      <c r="AH91">
        <f t="shared" si="73"/>
        <v>34651.286999999997</v>
      </c>
    </row>
    <row r="92" spans="6:34" x14ac:dyDescent="0.35">
      <c r="F92">
        <v>0.5</v>
      </c>
      <c r="G92">
        <v>19.305500000000002</v>
      </c>
      <c r="H92">
        <v>541.62485000000004</v>
      </c>
      <c r="I92">
        <v>91.20286999999999</v>
      </c>
      <c r="J92">
        <v>29.738185000000001</v>
      </c>
      <c r="K92">
        <v>21.334</v>
      </c>
      <c r="L92">
        <v>630.9969000000001</v>
      </c>
      <c r="M92">
        <v>98.383534999999995</v>
      </c>
      <c r="N92">
        <v>34.645205000000004</v>
      </c>
    </row>
    <row r="93" spans="6:34" x14ac:dyDescent="0.35">
      <c r="F93">
        <v>0.4</v>
      </c>
      <c r="G93">
        <v>19.076599999999999</v>
      </c>
      <c r="H93">
        <v>523.80582000000004</v>
      </c>
      <c r="I93">
        <v>89.787443999999994</v>
      </c>
      <c r="J93">
        <v>28.759822</v>
      </c>
      <c r="K93">
        <v>21.5108</v>
      </c>
      <c r="L93">
        <v>631.05228</v>
      </c>
      <c r="M93">
        <v>98.404241999999996</v>
      </c>
      <c r="N93">
        <v>34.648246</v>
      </c>
      <c r="P93" t="s">
        <v>36</v>
      </c>
      <c r="U93" t="s">
        <v>41</v>
      </c>
    </row>
    <row r="94" spans="6:34" x14ac:dyDescent="0.35">
      <c r="F94">
        <v>0.3</v>
      </c>
      <c r="G94">
        <v>18.8477</v>
      </c>
      <c r="H94">
        <v>505.98679000000004</v>
      </c>
      <c r="I94">
        <v>88.372017999999997</v>
      </c>
      <c r="J94">
        <v>27.781459000000002</v>
      </c>
      <c r="K94">
        <v>21.6876</v>
      </c>
      <c r="L94">
        <v>631.10766000000001</v>
      </c>
      <c r="M94">
        <v>98.424948999999998</v>
      </c>
      <c r="N94">
        <v>34.651286999999996</v>
      </c>
      <c r="P94">
        <v>18.6188</v>
      </c>
      <c r="Q94">
        <v>18.6188</v>
      </c>
      <c r="R94">
        <v>18.6188</v>
      </c>
      <c r="S94">
        <v>18.6188</v>
      </c>
      <c r="U94">
        <v>20.45</v>
      </c>
      <c r="V94">
        <v>21.8644</v>
      </c>
      <c r="W94">
        <v>21.8644</v>
      </c>
      <c r="X94">
        <v>21.8644</v>
      </c>
      <c r="Z94">
        <f>P94*1000</f>
        <v>18618.8</v>
      </c>
      <c r="AA94">
        <f t="shared" ref="AA94:AA97" si="76">Q94*1000</f>
        <v>18618.8</v>
      </c>
      <c r="AB94">
        <f t="shared" ref="AB94:AB97" si="77">R94*1000</f>
        <v>18618.8</v>
      </c>
      <c r="AC94">
        <f t="shared" ref="AC94:AC97" si="78">S94*1000</f>
        <v>18618.8</v>
      </c>
      <c r="AE94">
        <f>U94*1000</f>
        <v>20450</v>
      </c>
      <c r="AF94">
        <f t="shared" ref="AF94:AF97" si="79">V94*1000</f>
        <v>21864.400000000001</v>
      </c>
      <c r="AG94">
        <f t="shared" ref="AG94:AG97" si="80">W94*1000</f>
        <v>21864.400000000001</v>
      </c>
      <c r="AH94">
        <f t="shared" ref="AH94:AH97" si="81">X94*1000</f>
        <v>21864.400000000001</v>
      </c>
    </row>
    <row r="95" spans="6:34" x14ac:dyDescent="0.35">
      <c r="F95">
        <v>0.2</v>
      </c>
      <c r="G95">
        <v>18.6188</v>
      </c>
      <c r="H95">
        <v>488.16775999999999</v>
      </c>
      <c r="I95">
        <v>86.956592000000001</v>
      </c>
      <c r="J95">
        <v>26.803096</v>
      </c>
      <c r="K95">
        <v>21.8644</v>
      </c>
      <c r="L95">
        <v>631.16304000000002</v>
      </c>
      <c r="M95">
        <v>98.445656</v>
      </c>
      <c r="N95">
        <v>34.654328</v>
      </c>
      <c r="P95">
        <v>527.57528000000002</v>
      </c>
      <c r="Q95">
        <v>497.35352</v>
      </c>
      <c r="R95">
        <v>497.35352</v>
      </c>
      <c r="S95">
        <v>488.16775999999999</v>
      </c>
      <c r="U95">
        <v>631.16304000000002</v>
      </c>
      <c r="V95">
        <v>631.16304000000002</v>
      </c>
      <c r="W95">
        <v>631.16304000000002</v>
      </c>
      <c r="X95">
        <v>631.16304000000002</v>
      </c>
      <c r="Z95">
        <f t="shared" ref="Z95:Z97" si="82">P95*1000</f>
        <v>527575.28</v>
      </c>
      <c r="AA95">
        <f t="shared" si="76"/>
        <v>497353.52</v>
      </c>
      <c r="AB95">
        <f t="shared" si="77"/>
        <v>497353.52</v>
      </c>
      <c r="AC95">
        <f t="shared" si="78"/>
        <v>488167.76</v>
      </c>
      <c r="AE95">
        <f t="shared" ref="AE95:AE97" si="83">U95*1000</f>
        <v>631163.04</v>
      </c>
      <c r="AF95">
        <f t="shared" si="79"/>
        <v>631163.04</v>
      </c>
      <c r="AG95">
        <f t="shared" si="80"/>
        <v>631163.04</v>
      </c>
      <c r="AH95">
        <f t="shared" si="81"/>
        <v>631163.04</v>
      </c>
    </row>
    <row r="96" spans="6:34" x14ac:dyDescent="0.35">
      <c r="F96">
        <v>0.1</v>
      </c>
      <c r="G96">
        <v>18.389900000000001</v>
      </c>
      <c r="H96">
        <v>470.34872999999999</v>
      </c>
      <c r="I96">
        <v>85.54116599999999</v>
      </c>
      <c r="J96">
        <v>25.824733000000002</v>
      </c>
      <c r="K96">
        <v>22.0412</v>
      </c>
      <c r="L96">
        <v>631.21842000000004</v>
      </c>
      <c r="M96">
        <v>98.466363000000001</v>
      </c>
      <c r="N96">
        <v>34.657369000000003</v>
      </c>
      <c r="P96">
        <v>95.228799999999993</v>
      </c>
      <c r="Q96">
        <v>89.286032000000006</v>
      </c>
      <c r="R96">
        <v>88.898967999999996</v>
      </c>
      <c r="S96">
        <v>86.956592000000001</v>
      </c>
      <c r="U96">
        <v>98.445599999999999</v>
      </c>
      <c r="V96">
        <v>98.445656</v>
      </c>
      <c r="W96">
        <v>98.445656</v>
      </c>
      <c r="X96">
        <v>98.445656</v>
      </c>
      <c r="Z96">
        <f t="shared" si="82"/>
        <v>95228.799999999988</v>
      </c>
      <c r="AA96">
        <f t="shared" si="76"/>
        <v>89286.032000000007</v>
      </c>
      <c r="AB96">
        <f t="shared" si="77"/>
        <v>88898.967999999993</v>
      </c>
      <c r="AC96">
        <f t="shared" si="78"/>
        <v>86956.592000000004</v>
      </c>
      <c r="AE96">
        <f t="shared" si="83"/>
        <v>98445.6</v>
      </c>
      <c r="AF96">
        <f t="shared" si="79"/>
        <v>98445.656000000003</v>
      </c>
      <c r="AG96">
        <f t="shared" si="80"/>
        <v>98445.656000000003</v>
      </c>
      <c r="AH96">
        <f t="shared" si="81"/>
        <v>98445.656000000003</v>
      </c>
    </row>
    <row r="97" spans="6:34" x14ac:dyDescent="0.35">
      <c r="F97">
        <v>0</v>
      </c>
      <c r="G97">
        <v>18.161000000000001</v>
      </c>
      <c r="H97">
        <v>452.52969999999999</v>
      </c>
      <c r="I97">
        <v>84.125739999999993</v>
      </c>
      <c r="J97">
        <v>24.84637</v>
      </c>
      <c r="K97">
        <v>22.218</v>
      </c>
      <c r="L97">
        <v>631.27380000000005</v>
      </c>
      <c r="M97">
        <v>98.487070000000003</v>
      </c>
      <c r="N97">
        <v>34.660409999999999</v>
      </c>
      <c r="P97">
        <v>28.966799999999999</v>
      </c>
      <c r="Q97">
        <v>27.30744</v>
      </c>
      <c r="R97">
        <v>27.307448000000001</v>
      </c>
      <c r="S97">
        <v>26.803096</v>
      </c>
      <c r="U97">
        <v>34.654320000000006</v>
      </c>
      <c r="V97">
        <v>34.654328</v>
      </c>
      <c r="W97">
        <v>34.654328</v>
      </c>
      <c r="X97">
        <v>34.654328</v>
      </c>
      <c r="Z97">
        <f t="shared" si="82"/>
        <v>28966.799999999999</v>
      </c>
      <c r="AA97">
        <f t="shared" si="76"/>
        <v>27307.439999999999</v>
      </c>
      <c r="AB97">
        <f t="shared" si="77"/>
        <v>27307.448</v>
      </c>
      <c r="AC97">
        <f t="shared" si="78"/>
        <v>26803.096000000001</v>
      </c>
      <c r="AE97">
        <f t="shared" si="83"/>
        <v>34654.320000000007</v>
      </c>
      <c r="AF97">
        <f t="shared" si="79"/>
        <v>34654.328000000001</v>
      </c>
      <c r="AG97">
        <f t="shared" si="80"/>
        <v>34654.328000000001</v>
      </c>
      <c r="AH97">
        <f t="shared" si="81"/>
        <v>34654.328000000001</v>
      </c>
    </row>
    <row r="99" spans="6:34" x14ac:dyDescent="0.35">
      <c r="P99" t="s">
        <v>37</v>
      </c>
      <c r="U99" t="s">
        <v>40</v>
      </c>
    </row>
    <row r="100" spans="6:34" x14ac:dyDescent="0.35">
      <c r="P100">
        <v>18.389900000000001</v>
      </c>
      <c r="Q100">
        <v>18.389900000000001</v>
      </c>
      <c r="R100">
        <v>18.389900000000001</v>
      </c>
      <c r="S100">
        <v>18.389900000000001</v>
      </c>
      <c r="U100">
        <v>20.45</v>
      </c>
      <c r="V100">
        <v>22.0412</v>
      </c>
      <c r="W100">
        <v>22.0412</v>
      </c>
      <c r="X100">
        <v>22.0412</v>
      </c>
      <c r="Z100">
        <f>P100*1000</f>
        <v>18389.900000000001</v>
      </c>
      <c r="AA100">
        <f t="shared" ref="AA100:AA103" si="84">Q100*1000</f>
        <v>18389.900000000001</v>
      </c>
      <c r="AB100">
        <f t="shared" ref="AB100:AB103" si="85">R100*1000</f>
        <v>18389.900000000001</v>
      </c>
      <c r="AC100">
        <f t="shared" ref="AC100:AC103" si="86">S100*1000</f>
        <v>18389.900000000001</v>
      </c>
      <c r="AE100">
        <f t="shared" ref="AE100:AH103" si="87">U100*1000</f>
        <v>20450</v>
      </c>
      <c r="AF100">
        <f t="shared" si="87"/>
        <v>22041.200000000001</v>
      </c>
      <c r="AG100">
        <f t="shared" si="87"/>
        <v>22041.200000000001</v>
      </c>
      <c r="AH100">
        <f t="shared" si="87"/>
        <v>22041.200000000001</v>
      </c>
    </row>
    <row r="101" spans="6:34" x14ac:dyDescent="0.35">
      <c r="P101">
        <v>514.68218999999999</v>
      </c>
      <c r="Q101">
        <v>480.68271000000004</v>
      </c>
      <c r="R101">
        <v>480.68271000000004</v>
      </c>
      <c r="S101">
        <v>470.34872999999999</v>
      </c>
      <c r="U101">
        <v>631.21842000000004</v>
      </c>
      <c r="V101">
        <v>631.21842000000004</v>
      </c>
      <c r="W101">
        <v>631.21842000000004</v>
      </c>
      <c r="X101">
        <v>631.21842000000004</v>
      </c>
      <c r="Z101">
        <f t="shared" ref="Z101:Z103" si="88">P101*1000</f>
        <v>514682.19</v>
      </c>
      <c r="AA101">
        <f t="shared" si="84"/>
        <v>480682.71</v>
      </c>
      <c r="AB101">
        <f t="shared" si="85"/>
        <v>480682.71</v>
      </c>
      <c r="AC101">
        <f t="shared" si="86"/>
        <v>470348.73</v>
      </c>
      <c r="AE101">
        <f t="shared" si="87"/>
        <v>631218.42000000004</v>
      </c>
      <c r="AF101">
        <f t="shared" si="87"/>
        <v>631218.42000000004</v>
      </c>
      <c r="AG101">
        <f t="shared" si="87"/>
        <v>631218.42000000004</v>
      </c>
      <c r="AH101">
        <f t="shared" si="87"/>
        <v>631218.42000000004</v>
      </c>
    </row>
    <row r="102" spans="6:34" x14ac:dyDescent="0.35">
      <c r="P102">
        <v>94.847399999999993</v>
      </c>
      <c r="Q102">
        <v>88.161786000000006</v>
      </c>
      <c r="R102">
        <v>87.726338999999996</v>
      </c>
      <c r="S102">
        <v>85.54116599999999</v>
      </c>
      <c r="U102">
        <v>98.46629999999999</v>
      </c>
      <c r="V102">
        <v>98.466363000000001</v>
      </c>
      <c r="W102">
        <v>98.466363000000001</v>
      </c>
      <c r="X102">
        <v>98.466363000000001</v>
      </c>
      <c r="Z102">
        <f t="shared" si="88"/>
        <v>94847.4</v>
      </c>
      <c r="AA102">
        <f t="shared" si="84"/>
        <v>88161.786000000007</v>
      </c>
      <c r="AB102">
        <f t="shared" si="85"/>
        <v>87726.338999999993</v>
      </c>
      <c r="AC102">
        <f t="shared" si="86"/>
        <v>85541.165999999983</v>
      </c>
      <c r="AE102">
        <f t="shared" si="87"/>
        <v>98466.299999999988</v>
      </c>
      <c r="AF102">
        <f t="shared" si="87"/>
        <v>98466.362999999998</v>
      </c>
      <c r="AG102">
        <f t="shared" si="87"/>
        <v>98466.362999999998</v>
      </c>
      <c r="AH102">
        <f t="shared" si="87"/>
        <v>98466.362999999998</v>
      </c>
    </row>
    <row r="103" spans="6:34" x14ac:dyDescent="0.35">
      <c r="P103">
        <v>28.258899999999997</v>
      </c>
      <c r="Q103">
        <v>26.392119999999998</v>
      </c>
      <c r="R103">
        <v>26.392129000000001</v>
      </c>
      <c r="S103">
        <v>25.824733000000002</v>
      </c>
      <c r="U103">
        <v>34.657360000000004</v>
      </c>
      <c r="V103">
        <v>34.657369000000003</v>
      </c>
      <c r="W103">
        <v>34.657369000000003</v>
      </c>
      <c r="X103">
        <v>34.657369000000003</v>
      </c>
      <c r="Z103">
        <f t="shared" si="88"/>
        <v>28258.899999999998</v>
      </c>
      <c r="AA103">
        <f t="shared" si="84"/>
        <v>26392.12</v>
      </c>
      <c r="AB103">
        <f t="shared" si="85"/>
        <v>26392.129000000001</v>
      </c>
      <c r="AC103">
        <f t="shared" si="86"/>
        <v>25824.733</v>
      </c>
      <c r="AE103">
        <f t="shared" si="87"/>
        <v>34657.360000000001</v>
      </c>
      <c r="AF103">
        <f t="shared" si="87"/>
        <v>34657.369000000006</v>
      </c>
      <c r="AG103">
        <f t="shared" si="87"/>
        <v>34657.369000000006</v>
      </c>
      <c r="AH103">
        <f t="shared" si="87"/>
        <v>34657.369000000006</v>
      </c>
    </row>
    <row r="105" spans="6:34" x14ac:dyDescent="0.35">
      <c r="P105" t="s">
        <v>38</v>
      </c>
      <c r="U105" t="s">
        <v>39</v>
      </c>
    </row>
    <row r="106" spans="6:34" x14ac:dyDescent="0.35">
      <c r="P106">
        <v>18.161000000000001</v>
      </c>
      <c r="Q106">
        <v>18.161000000000001</v>
      </c>
      <c r="R106">
        <v>18.161000000000001</v>
      </c>
      <c r="S106">
        <v>18.161000000000001</v>
      </c>
      <c r="U106">
        <v>20.45</v>
      </c>
      <c r="V106">
        <v>22.218</v>
      </c>
      <c r="W106">
        <v>22.218</v>
      </c>
      <c r="X106">
        <v>22.218</v>
      </c>
      <c r="Z106">
        <f>P106*1000</f>
        <v>18161</v>
      </c>
      <c r="AA106">
        <f t="shared" ref="AA106:AA109" si="89">Q106*1000</f>
        <v>18161</v>
      </c>
      <c r="AB106">
        <f t="shared" ref="AB106:AB109" si="90">R106*1000</f>
        <v>18161</v>
      </c>
      <c r="AC106">
        <f t="shared" ref="AC106:AC109" si="91">S106*1000</f>
        <v>18161</v>
      </c>
      <c r="AE106">
        <f>U106*1000</f>
        <v>20450</v>
      </c>
      <c r="AF106">
        <f t="shared" ref="AF106:AF109" si="92">V106*1000</f>
        <v>22218</v>
      </c>
      <c r="AG106">
        <f t="shared" ref="AG106:AG109" si="93">W106*1000</f>
        <v>22218</v>
      </c>
      <c r="AH106">
        <f t="shared" ref="AH106:AH109" si="94">X106*1000</f>
        <v>22218</v>
      </c>
    </row>
    <row r="107" spans="6:34" x14ac:dyDescent="0.35">
      <c r="P107">
        <v>501.78910000000002</v>
      </c>
      <c r="Q107">
        <v>464.01190000000003</v>
      </c>
      <c r="R107">
        <v>464.01190000000003</v>
      </c>
      <c r="S107">
        <v>452.52969999999999</v>
      </c>
      <c r="U107">
        <v>631.27380000000005</v>
      </c>
      <c r="V107">
        <v>631.27380000000005</v>
      </c>
      <c r="W107">
        <v>631.27380000000005</v>
      </c>
      <c r="X107">
        <v>631.27380000000005</v>
      </c>
      <c r="Z107">
        <f t="shared" ref="Z107:Z109" si="95">P107*1000</f>
        <v>501789.10000000003</v>
      </c>
      <c r="AA107">
        <f t="shared" si="89"/>
        <v>464011.9</v>
      </c>
      <c r="AB107">
        <f t="shared" si="90"/>
        <v>464011.9</v>
      </c>
      <c r="AC107">
        <f t="shared" si="91"/>
        <v>452529.7</v>
      </c>
      <c r="AE107">
        <f t="shared" ref="AE107:AE109" si="96">U107*1000</f>
        <v>631273.80000000005</v>
      </c>
      <c r="AF107">
        <f t="shared" si="92"/>
        <v>631273.80000000005</v>
      </c>
      <c r="AG107">
        <f t="shared" si="93"/>
        <v>631273.80000000005</v>
      </c>
      <c r="AH107">
        <f t="shared" si="94"/>
        <v>631273.80000000005</v>
      </c>
    </row>
    <row r="108" spans="6:34" x14ac:dyDescent="0.35">
      <c r="P108">
        <v>94.465999999999994</v>
      </c>
      <c r="Q108">
        <v>87.037540000000007</v>
      </c>
      <c r="R108">
        <v>86.553709999999995</v>
      </c>
      <c r="S108">
        <v>84.125739999999993</v>
      </c>
      <c r="U108">
        <v>98.486999999999995</v>
      </c>
      <c r="V108">
        <v>98.487070000000003</v>
      </c>
      <c r="W108">
        <v>98.487070000000003</v>
      </c>
      <c r="X108">
        <v>98.487070000000003</v>
      </c>
      <c r="Z108">
        <f t="shared" si="95"/>
        <v>94466</v>
      </c>
      <c r="AA108">
        <f t="shared" si="89"/>
        <v>87037.540000000008</v>
      </c>
      <c r="AB108">
        <f t="shared" si="90"/>
        <v>86553.709999999992</v>
      </c>
      <c r="AC108">
        <f t="shared" si="91"/>
        <v>84125.739999999991</v>
      </c>
      <c r="AE108">
        <f t="shared" si="96"/>
        <v>98487</v>
      </c>
      <c r="AF108">
        <f t="shared" si="92"/>
        <v>98487.07</v>
      </c>
      <c r="AG108">
        <f t="shared" si="93"/>
        <v>98487.07</v>
      </c>
      <c r="AH108">
        <f t="shared" si="94"/>
        <v>98487.07</v>
      </c>
    </row>
    <row r="109" spans="6:34" x14ac:dyDescent="0.35">
      <c r="P109">
        <v>27.550999999999998</v>
      </c>
      <c r="Q109">
        <v>25.476800000000001</v>
      </c>
      <c r="R109">
        <v>25.47681</v>
      </c>
      <c r="S109">
        <v>24.84637</v>
      </c>
      <c r="U109">
        <v>34.660400000000003</v>
      </c>
      <c r="V109">
        <v>34.660409999999999</v>
      </c>
      <c r="W109">
        <v>34.660409999999999</v>
      </c>
      <c r="X109">
        <v>34.660409999999999</v>
      </c>
      <c r="Z109">
        <f t="shared" si="95"/>
        <v>27551</v>
      </c>
      <c r="AA109">
        <f t="shared" si="89"/>
        <v>25476.799999999999</v>
      </c>
      <c r="AB109">
        <f t="shared" si="90"/>
        <v>25476.81</v>
      </c>
      <c r="AC109">
        <f t="shared" si="91"/>
        <v>24846.37</v>
      </c>
      <c r="AE109">
        <f t="shared" si="96"/>
        <v>34660.400000000001</v>
      </c>
      <c r="AF109">
        <f t="shared" si="92"/>
        <v>34660.409999999996</v>
      </c>
      <c r="AG109">
        <f t="shared" si="93"/>
        <v>34660.409999999996</v>
      </c>
      <c r="AH109">
        <f t="shared" si="94"/>
        <v>34660.409999999996</v>
      </c>
    </row>
  </sheetData>
  <mergeCells count="13">
    <mergeCell ref="AE14:AI14"/>
    <mergeCell ref="AE21:AI21"/>
    <mergeCell ref="V8:W8"/>
    <mergeCell ref="G1:H1"/>
    <mergeCell ref="I1:J1"/>
    <mergeCell ref="K1:L1"/>
    <mergeCell ref="M1:N1"/>
    <mergeCell ref="G85:N85"/>
    <mergeCell ref="G15:N15"/>
    <mergeCell ref="G29:N29"/>
    <mergeCell ref="G43:N43"/>
    <mergeCell ref="G57:N57"/>
    <mergeCell ref="G71:N7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B</vt:lpstr>
      <vt:lpstr>p</vt:lpstr>
      <vt:lpstr>h</vt:lpstr>
      <vt:lpstr>w</vt:lpstr>
      <vt:lpstr>d</vt:lpstr>
      <vt:lpstr>r</vt:lpstr>
      <vt:lpstr>m</vt:lpstr>
      <vt:lpstr>Calc_of_alpha_cuts</vt:lpstr>
    </vt:vector>
  </TitlesOfParts>
  <Company>VŠB-TUO Ekonomická fakulta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Pedagog</dc:creator>
  <cp:lastModifiedBy>zap149</cp:lastModifiedBy>
  <dcterms:created xsi:type="dcterms:W3CDTF">2017-05-10T12:42:12Z</dcterms:created>
  <dcterms:modified xsi:type="dcterms:W3CDTF">2019-01-13T16:46:28Z</dcterms:modified>
</cp:coreProperties>
</file>