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ithabhusal/Downloads/Dashboard/Acuturial/"/>
    </mc:Choice>
  </mc:AlternateContent>
  <xr:revisionPtr revIDLastSave="0" documentId="13_ncr:1_{ACB8A6D0-273C-FA40-AB92-2A632A703517}" xr6:coauthVersionLast="47" xr6:coauthVersionMax="47" xr10:uidLastSave="{00000000-0000-0000-0000-000000000000}"/>
  <bookViews>
    <workbookView xWindow="400" yWindow="500" windowWidth="28040" windowHeight="16080" xr2:uid="{AC0D22F8-ECEB-234C-8D50-39FA974287BA}"/>
  </bookViews>
  <sheets>
    <sheet name="Acturial Reserv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23" i="1"/>
  <c r="C24" i="1"/>
  <c r="F16" i="1"/>
  <c r="E17" i="1"/>
  <c r="D18" i="1"/>
  <c r="D24" i="1" s="1"/>
  <c r="C16" i="1"/>
  <c r="H21" i="1"/>
  <c r="G21" i="1"/>
  <c r="F21" i="1"/>
  <c r="E21" i="1"/>
  <c r="D21" i="1"/>
  <c r="H20" i="1"/>
  <c r="G20" i="1"/>
  <c r="F20" i="1"/>
  <c r="E20" i="1"/>
  <c r="C20" i="1"/>
  <c r="H19" i="1"/>
  <c r="G19" i="1"/>
  <c r="F19" i="1"/>
  <c r="E19" i="1"/>
  <c r="C19" i="1"/>
  <c r="C27" i="1" s="1"/>
  <c r="H18" i="1"/>
  <c r="G18" i="1"/>
  <c r="F18" i="1"/>
  <c r="C18" i="1"/>
  <c r="H17" i="1"/>
  <c r="G17" i="1"/>
  <c r="D17" i="1"/>
  <c r="D23" i="1" s="1"/>
  <c r="C17" i="1"/>
  <c r="H16" i="1"/>
  <c r="E16" i="1"/>
  <c r="D16" i="1"/>
  <c r="B21" i="1"/>
  <c r="C5" i="1"/>
  <c r="D4" i="1"/>
  <c r="B11" i="1"/>
  <c r="D27" i="1" l="1"/>
  <c r="D5" i="1"/>
  <c r="E5" i="1" l="1"/>
  <c r="F5" i="1" l="1"/>
  <c r="D15" i="1"/>
  <c r="G5" i="1" l="1"/>
  <c r="E15" i="1"/>
  <c r="E23" i="1" l="1"/>
  <c r="E27" i="1" s="1"/>
  <c r="E24" i="1"/>
  <c r="H5" i="1"/>
  <c r="G15" i="1" s="1"/>
  <c r="F15" i="1"/>
  <c r="F23" i="1" l="1"/>
  <c r="F27" i="1" s="1"/>
  <c r="F24" i="1"/>
  <c r="G24" i="1"/>
  <c r="G23" i="1"/>
  <c r="G27" i="1" s="1"/>
  <c r="G28" i="1" s="1"/>
  <c r="E28" i="1"/>
  <c r="D28" i="1"/>
  <c r="C28" i="1"/>
  <c r="I11" i="1" l="1"/>
  <c r="J11" i="1" s="1"/>
  <c r="F28" i="1"/>
</calcChain>
</file>

<file path=xl/sharedStrings.xml><?xml version="1.0" encoding="utf-8"?>
<sst xmlns="http://schemas.openxmlformats.org/spreadsheetml/2006/main" count="42" uniqueCount="22">
  <si>
    <t>Cumulative Reported Claims ($000s)</t>
  </si>
  <si>
    <t>H3</t>
  </si>
  <si>
    <t>Age</t>
  </si>
  <si>
    <t>Accident Year</t>
  </si>
  <si>
    <t>Line of Business</t>
  </si>
  <si>
    <t>Claim Size (000s)</t>
  </si>
  <si>
    <t>Actual Reserving</t>
  </si>
  <si>
    <t>12_24</t>
  </si>
  <si>
    <t>24_36</t>
  </si>
  <si>
    <t>36_48</t>
  </si>
  <si>
    <t>48_60</t>
  </si>
  <si>
    <t>60_72</t>
  </si>
  <si>
    <t>Chain-Ladder Method</t>
  </si>
  <si>
    <t>3 Year Weighted Average</t>
  </si>
  <si>
    <t>3 Year Simple Average</t>
  </si>
  <si>
    <t>Selected  LDF</t>
  </si>
  <si>
    <t>CDF</t>
  </si>
  <si>
    <t>IBNR</t>
  </si>
  <si>
    <t>Ultimate Loss</t>
  </si>
  <si>
    <t>H3 stands for homeowner insurance</t>
  </si>
  <si>
    <t>Age-to-Age Development Factors</t>
  </si>
  <si>
    <t>Í››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</si>
</sst>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0" xfId="0" applyBorder="1"/>
    <xf numFmtId="0" fontId="3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D176-33AF-FC48-B2A5-4592753040C9}">
  <dimension ref="A1:Q30"/>
  <sheetViews>
    <sheetView showGridLines="0" tabSelected="1" zoomScale="93" zoomScaleNormal="93" workbookViewId="0">
      <selection activeCell="J19" sqref="J19"/>
    </sheetView>
  </sheetViews>
  <sheetFormatPr baseColWidth="10" defaultRowHeight="16" x14ac:dyDescent="0.2"/>
  <cols>
    <col min="2" max="2" width="14.6640625" customWidth="1"/>
    <col min="3" max="3" width="14.6640625" bestFit="1" customWidth="1"/>
    <col min="9" max="9" width="13.33203125" customWidth="1"/>
    <col min="16" max="16" width="10.5" customWidth="1"/>
    <col min="17" max="17" width="13.33203125" customWidth="1"/>
  </cols>
  <sheetData>
    <row r="1" spans="1:17" ht="22" customHeight="1" x14ac:dyDescent="0.2">
      <c r="B1" s="38" t="s">
        <v>6</v>
      </c>
      <c r="C1" s="38"/>
      <c r="D1" s="38"/>
      <c r="E1" s="38"/>
      <c r="F1" s="38"/>
      <c r="G1" s="38"/>
      <c r="H1" s="38"/>
    </row>
    <row r="2" spans="1:17" ht="46" customHeight="1" x14ac:dyDescent="0.2">
      <c r="B2" s="37" t="s">
        <v>12</v>
      </c>
      <c r="C2" s="37"/>
      <c r="D2" s="37"/>
      <c r="E2" s="37"/>
      <c r="F2" s="37"/>
      <c r="G2" s="37"/>
      <c r="H2" s="37"/>
      <c r="N2" s="33"/>
      <c r="O2" s="33"/>
      <c r="P2" s="33"/>
      <c r="Q2" s="33"/>
    </row>
    <row r="3" spans="1:17" ht="26" customHeight="1" x14ac:dyDescent="0.2">
      <c r="B3" s="2" t="s">
        <v>0</v>
      </c>
      <c r="C3" s="3"/>
      <c r="D3" s="3"/>
      <c r="E3" s="3"/>
      <c r="F3" s="3"/>
      <c r="G3" s="3"/>
      <c r="H3" s="4"/>
      <c r="N3" s="16" t="s">
        <v>4</v>
      </c>
      <c r="O3" s="6" t="s">
        <v>2</v>
      </c>
      <c r="P3" s="17" t="s">
        <v>3</v>
      </c>
      <c r="Q3" s="21" t="s">
        <v>5</v>
      </c>
    </row>
    <row r="4" spans="1:17" x14ac:dyDescent="0.2">
      <c r="B4" s="5" t="s">
        <v>3</v>
      </c>
      <c r="C4" s="6">
        <v>12</v>
      </c>
      <c r="D4" s="6">
        <f>C4*2</f>
        <v>24</v>
      </c>
      <c r="E4" s="6">
        <v>36</v>
      </c>
      <c r="F4" s="6">
        <v>48</v>
      </c>
      <c r="G4" s="6">
        <v>60</v>
      </c>
      <c r="H4" s="7">
        <v>72</v>
      </c>
      <c r="I4" s="51" t="s">
        <v>18</v>
      </c>
      <c r="J4" s="52" t="s">
        <v>17</v>
      </c>
      <c r="N4" s="18" t="s">
        <v>1</v>
      </c>
      <c r="O4" s="12">
        <v>12</v>
      </c>
      <c r="P4" s="12">
        <v>2018</v>
      </c>
      <c r="Q4" s="13">
        <v>64</v>
      </c>
    </row>
    <row r="5" spans="1:17" x14ac:dyDescent="0.2">
      <c r="B5" s="8">
        <v>2018</v>
      </c>
      <c r="C5" s="9">
        <f>SUMIFS($Q$4:$Q$22,$P$4:$P$22,$B5,$O$4:$O$22,C$4)</f>
        <v>382</v>
      </c>
      <c r="D5" s="9">
        <f>SUMIFS($Q$4:$Q$22,$P$4:$P$22,$B5,$O$4:$O$22,D$4)+C5</f>
        <v>730</v>
      </c>
      <c r="E5" s="9">
        <f>SUMIFS($Q$4:$Q$22,$P$4:$P$22,$B5,$O$4:$O$22,E$4)+D5</f>
        <v>890</v>
      </c>
      <c r="F5" s="9">
        <f>SUMIFS($Q$4:$Q$22,$P$4:$P$22,$B5,$O$4:$O$22,F$4)+E5</f>
        <v>920</v>
      </c>
      <c r="G5" s="9">
        <f>SUMIFS($Q$4:$Q$22,$P$4:$P$22,$B5,$O$4:$O$22,G$4)+F5</f>
        <v>929</v>
      </c>
      <c r="H5" s="10">
        <f>SUMIFS($Q$4:$Q$22,$P$4:$P$22,$B5,$O$4:$O$22,H$4)+G5</f>
        <v>930</v>
      </c>
      <c r="I5" s="54"/>
      <c r="J5" s="55"/>
      <c r="N5" s="18" t="s">
        <v>1</v>
      </c>
      <c r="O5" s="12">
        <v>12</v>
      </c>
      <c r="P5" s="12">
        <v>2018</v>
      </c>
      <c r="Q5" s="13">
        <v>53</v>
      </c>
    </row>
    <row r="6" spans="1:17" x14ac:dyDescent="0.2">
      <c r="B6" s="18">
        <v>2019</v>
      </c>
      <c r="C6" s="18">
        <v>375</v>
      </c>
      <c r="D6" s="12">
        <v>745</v>
      </c>
      <c r="E6" s="12">
        <v>906</v>
      </c>
      <c r="F6" s="12">
        <v>916</v>
      </c>
      <c r="G6" s="12">
        <v>930</v>
      </c>
      <c r="H6" s="13"/>
      <c r="I6" s="54"/>
      <c r="J6" s="55"/>
      <c r="N6" s="18" t="s">
        <v>1</v>
      </c>
      <c r="O6" s="12">
        <v>12</v>
      </c>
      <c r="P6" s="12">
        <v>2018</v>
      </c>
      <c r="Q6" s="13">
        <v>23</v>
      </c>
    </row>
    <row r="7" spans="1:17" x14ac:dyDescent="0.2">
      <c r="B7" s="11">
        <v>2020</v>
      </c>
      <c r="C7" s="12">
        <v>385</v>
      </c>
      <c r="D7" s="12">
        <v>755</v>
      </c>
      <c r="E7" s="12">
        <v>911</v>
      </c>
      <c r="F7" s="12">
        <v>924</v>
      </c>
      <c r="G7" s="12"/>
      <c r="H7" s="13"/>
      <c r="I7" s="54"/>
      <c r="J7" s="55"/>
      <c r="N7" s="18" t="s">
        <v>1</v>
      </c>
      <c r="O7" s="12">
        <v>12</v>
      </c>
      <c r="P7" s="12">
        <v>2018</v>
      </c>
      <c r="Q7" s="13">
        <v>110</v>
      </c>
    </row>
    <row r="8" spans="1:17" x14ac:dyDescent="0.2">
      <c r="B8" s="11">
        <v>2021</v>
      </c>
      <c r="C8" s="12">
        <v>399</v>
      </c>
      <c r="D8" s="12">
        <v>760</v>
      </c>
      <c r="E8" s="12">
        <v>931</v>
      </c>
      <c r="F8" s="12"/>
      <c r="G8" s="12"/>
      <c r="H8" s="13"/>
      <c r="I8" s="54"/>
      <c r="J8" s="55"/>
      <c r="N8" s="19" t="s">
        <v>1</v>
      </c>
      <c r="O8" s="14">
        <v>12</v>
      </c>
      <c r="P8" s="14">
        <v>2018</v>
      </c>
      <c r="Q8" s="15">
        <v>132</v>
      </c>
    </row>
    <row r="9" spans="1:17" x14ac:dyDescent="0.2">
      <c r="B9" s="11">
        <v>2022</v>
      </c>
      <c r="C9" s="12">
        <v>397</v>
      </c>
      <c r="D9" s="12">
        <v>750</v>
      </c>
      <c r="E9" s="12"/>
      <c r="F9" s="12"/>
      <c r="G9" s="12"/>
      <c r="H9" s="13"/>
      <c r="I9" s="54"/>
      <c r="J9" s="55"/>
      <c r="N9" s="18" t="s">
        <v>1</v>
      </c>
      <c r="O9" s="12">
        <v>24</v>
      </c>
      <c r="P9" s="12">
        <v>2018</v>
      </c>
      <c r="Q9" s="13">
        <v>34</v>
      </c>
    </row>
    <row r="10" spans="1:17" x14ac:dyDescent="0.2">
      <c r="B10" s="11">
        <v>2023</v>
      </c>
      <c r="C10" s="12">
        <v>422</v>
      </c>
      <c r="D10" s="12">
        <v>762</v>
      </c>
      <c r="E10" s="12"/>
      <c r="F10" s="12"/>
      <c r="G10" s="12"/>
      <c r="H10" s="13"/>
      <c r="I10" s="50"/>
      <c r="J10" s="55"/>
      <c r="N10" s="18" t="s">
        <v>1</v>
      </c>
      <c r="O10" s="12">
        <v>24</v>
      </c>
      <c r="P10" s="12">
        <v>2018</v>
      </c>
      <c r="Q10" s="13">
        <v>125</v>
      </c>
    </row>
    <row r="11" spans="1:17" x14ac:dyDescent="0.2">
      <c r="A11" s="1"/>
      <c r="B11" s="48">
        <f t="shared" ref="B11" si="0">B10+1</f>
        <v>2024</v>
      </c>
      <c r="C11" s="19">
        <v>385</v>
      </c>
      <c r="D11" s="14"/>
      <c r="E11" s="14"/>
      <c r="F11" s="14"/>
      <c r="G11" s="14"/>
      <c r="H11" s="49"/>
      <c r="I11" s="50">
        <f>C28*C11</f>
        <v>903.10077358431272</v>
      </c>
      <c r="J11" s="50">
        <f>I11-C11</f>
        <v>518.10077358431272</v>
      </c>
      <c r="N11" s="18" t="s">
        <v>1</v>
      </c>
      <c r="O11" s="12">
        <v>24</v>
      </c>
      <c r="P11" s="12">
        <v>2018</v>
      </c>
      <c r="Q11" s="13">
        <v>33</v>
      </c>
    </row>
    <row r="12" spans="1:17" x14ac:dyDescent="0.2">
      <c r="B12" s="34"/>
      <c r="C12" s="34"/>
      <c r="D12" s="34"/>
      <c r="E12" s="34"/>
      <c r="F12" s="34"/>
      <c r="G12" s="34"/>
      <c r="H12" s="34"/>
      <c r="N12" s="18" t="s">
        <v>1</v>
      </c>
      <c r="O12" s="12">
        <v>24</v>
      </c>
      <c r="P12" s="12">
        <v>2018</v>
      </c>
      <c r="Q12" s="13">
        <v>57</v>
      </c>
    </row>
    <row r="13" spans="1:17" x14ac:dyDescent="0.2">
      <c r="B13" s="36" t="s">
        <v>20</v>
      </c>
      <c r="C13" s="36"/>
      <c r="D13" s="36"/>
      <c r="E13" s="36"/>
      <c r="F13" s="36"/>
      <c r="G13" s="36"/>
      <c r="H13" s="36"/>
      <c r="N13" s="19" t="s">
        <v>1</v>
      </c>
      <c r="O13" s="14">
        <v>24</v>
      </c>
      <c r="P13" s="14">
        <v>2018</v>
      </c>
      <c r="Q13" s="15">
        <v>99</v>
      </c>
    </row>
    <row r="14" spans="1:17" x14ac:dyDescent="0.2">
      <c r="B14" s="5" t="s">
        <v>3</v>
      </c>
      <c r="C14" s="35" t="s">
        <v>7</v>
      </c>
      <c r="D14" s="35" t="s">
        <v>8</v>
      </c>
      <c r="E14" s="6" t="s">
        <v>9</v>
      </c>
      <c r="F14" s="6" t="s">
        <v>10</v>
      </c>
      <c r="G14" s="6" t="s">
        <v>11</v>
      </c>
      <c r="H14" s="7">
        <v>72</v>
      </c>
      <c r="N14" s="18" t="s">
        <v>1</v>
      </c>
      <c r="O14" s="12">
        <v>36</v>
      </c>
      <c r="P14" s="12">
        <v>2018</v>
      </c>
      <c r="Q14" s="13">
        <v>33</v>
      </c>
    </row>
    <row r="15" spans="1:17" x14ac:dyDescent="0.2">
      <c r="B15" s="8">
        <v>2018</v>
      </c>
      <c r="C15" s="25">
        <f>IFERROR(D5/C5,"")</f>
        <v>1.9109947643979057</v>
      </c>
      <c r="D15" s="25">
        <f t="shared" ref="D15:F15" si="1">IFERROR(E5/D5,"")</f>
        <v>1.2191780821917808</v>
      </c>
      <c r="E15" s="25">
        <f t="shared" si="1"/>
        <v>1.0337078651685394</v>
      </c>
      <c r="F15" s="25">
        <f t="shared" si="1"/>
        <v>1.0097826086956523</v>
      </c>
      <c r="G15" s="25">
        <f>IFERROR(H5/G5,"")</f>
        <v>1.0010764262648009</v>
      </c>
      <c r="H15" s="26"/>
      <c r="N15" s="18" t="s">
        <v>1</v>
      </c>
      <c r="O15" s="12">
        <v>36</v>
      </c>
      <c r="P15" s="12">
        <v>2018</v>
      </c>
      <c r="Q15" s="13">
        <v>57</v>
      </c>
    </row>
    <row r="16" spans="1:17" x14ac:dyDescent="0.2">
      <c r="B16" s="18">
        <v>2019</v>
      </c>
      <c r="C16" s="27">
        <f>IFERROR(D6/C6,"")</f>
        <v>1.9866666666666666</v>
      </c>
      <c r="D16" s="28">
        <f t="shared" ref="D16:E16" si="2">IFERROR(E6/D6,"")</f>
        <v>1.2161073825503357</v>
      </c>
      <c r="E16" s="28">
        <f t="shared" si="2"/>
        <v>1.011037527593819</v>
      </c>
      <c r="F16" s="28">
        <f>IFERROR(G6/F6,"")</f>
        <v>1.0152838427947599</v>
      </c>
      <c r="G16" s="28"/>
      <c r="H16" s="29" t="str">
        <f>IFERROR(#REF!/H6,"")</f>
        <v/>
      </c>
      <c r="N16" s="19" t="s">
        <v>1</v>
      </c>
      <c r="O16" s="14">
        <v>36</v>
      </c>
      <c r="P16" s="14">
        <v>2018</v>
      </c>
      <c r="Q16" s="15">
        <v>70</v>
      </c>
    </row>
    <row r="17" spans="2:17" x14ac:dyDescent="0.2">
      <c r="B17" s="11">
        <v>2020</v>
      </c>
      <c r="C17" s="28">
        <f t="shared" ref="C17:G17" si="3">IFERROR(D7/C7,"")</f>
        <v>1.9610389610389611</v>
      </c>
      <c r="D17" s="28">
        <f t="shared" si="3"/>
        <v>1.2066225165562914</v>
      </c>
      <c r="E17" s="28">
        <f>IFERROR(F7/E7,"")</f>
        <v>1.0142700329308452</v>
      </c>
      <c r="F17" s="28"/>
      <c r="G17" s="28" t="str">
        <f t="shared" si="3"/>
        <v/>
      </c>
      <c r="H17" s="29" t="str">
        <f>IFERROR(#REF!/H7,"")</f>
        <v/>
      </c>
      <c r="N17" s="18" t="s">
        <v>1</v>
      </c>
      <c r="O17" s="12">
        <v>48</v>
      </c>
      <c r="P17" s="12">
        <v>2018</v>
      </c>
      <c r="Q17" s="13">
        <v>12</v>
      </c>
    </row>
    <row r="18" spans="2:17" x14ac:dyDescent="0.2">
      <c r="B18" s="11">
        <v>2021</v>
      </c>
      <c r="C18" s="28">
        <f t="shared" ref="C18:G18" si="4">IFERROR(D8/C8,"")</f>
        <v>1.9047619047619047</v>
      </c>
      <c r="D18" s="28">
        <f>IFERROR(E8/D8,"")</f>
        <v>1.2250000000000001</v>
      </c>
      <c r="E18" s="28"/>
      <c r="F18" s="28" t="str">
        <f t="shared" si="4"/>
        <v/>
      </c>
      <c r="G18" s="28" t="str">
        <f t="shared" si="4"/>
        <v/>
      </c>
      <c r="H18" s="29" t="str">
        <f>IFERROR(#REF!/H8,"")</f>
        <v/>
      </c>
      <c r="N18" s="19" t="s">
        <v>1</v>
      </c>
      <c r="O18" s="14">
        <v>48</v>
      </c>
      <c r="P18" s="14">
        <v>2018</v>
      </c>
      <c r="Q18" s="15">
        <v>18</v>
      </c>
    </row>
    <row r="19" spans="2:17" x14ac:dyDescent="0.2">
      <c r="B19" s="11">
        <v>2022</v>
      </c>
      <c r="C19" s="28">
        <f t="shared" ref="C19:G19" si="5">IFERROR(D9/C9,"")</f>
        <v>1.8891687657430731</v>
      </c>
      <c r="D19" s="28"/>
      <c r="E19" s="28" t="str">
        <f t="shared" si="5"/>
        <v/>
      </c>
      <c r="F19" s="28" t="str">
        <f t="shared" si="5"/>
        <v/>
      </c>
      <c r="G19" s="28" t="str">
        <f t="shared" si="5"/>
        <v/>
      </c>
      <c r="H19" s="29" t="str">
        <f>IFERROR(#REF!/H9,"")</f>
        <v/>
      </c>
      <c r="N19" s="18" t="s">
        <v>1</v>
      </c>
      <c r="O19" s="12">
        <v>60</v>
      </c>
      <c r="P19" s="12">
        <v>2018</v>
      </c>
      <c r="Q19" s="13">
        <v>3</v>
      </c>
    </row>
    <row r="20" spans="2:17" x14ac:dyDescent="0.2">
      <c r="B20" s="11">
        <v>2023</v>
      </c>
      <c r="C20" s="28">
        <f t="shared" ref="C20:G20" si="6">IFERROR(D10/C10,"")</f>
        <v>1.8056872037914693</v>
      </c>
      <c r="D20" s="28"/>
      <c r="E20" s="28" t="str">
        <f t="shared" si="6"/>
        <v/>
      </c>
      <c r="F20" s="28" t="str">
        <f t="shared" si="6"/>
        <v/>
      </c>
      <c r="G20" s="28" t="str">
        <f t="shared" si="6"/>
        <v/>
      </c>
      <c r="H20" s="29" t="str">
        <f>IFERROR(#REF!/H10,"")</f>
        <v/>
      </c>
      <c r="N20" s="18" t="s">
        <v>1</v>
      </c>
      <c r="O20" s="12">
        <v>60</v>
      </c>
      <c r="P20" s="12">
        <v>2018</v>
      </c>
      <c r="Q20" s="13">
        <v>2</v>
      </c>
    </row>
    <row r="21" spans="2:17" x14ac:dyDescent="0.2">
      <c r="B21" s="48">
        <f t="shared" ref="B21" si="7">B20+1</f>
        <v>2024</v>
      </c>
      <c r="C21" s="30"/>
      <c r="D21" s="31" t="str">
        <f t="shared" ref="D21:G21" si="8">IFERROR(E11/D11,"")</f>
        <v/>
      </c>
      <c r="E21" s="31" t="str">
        <f t="shared" si="8"/>
        <v/>
      </c>
      <c r="F21" s="31" t="str">
        <f t="shared" si="8"/>
        <v/>
      </c>
      <c r="G21" s="31" t="str">
        <f t="shared" si="8"/>
        <v/>
      </c>
      <c r="H21" s="32" t="str">
        <f>IFERROR(#REF!/H11,"")</f>
        <v/>
      </c>
      <c r="N21" s="20" t="s">
        <v>1</v>
      </c>
      <c r="O21" s="14">
        <v>60</v>
      </c>
      <c r="P21" s="14">
        <v>2018</v>
      </c>
      <c r="Q21" s="15">
        <v>4</v>
      </c>
    </row>
    <row r="22" spans="2:17" x14ac:dyDescent="0.2">
      <c r="N22" s="22" t="s">
        <v>1</v>
      </c>
      <c r="O22" s="23">
        <v>72</v>
      </c>
      <c r="P22" s="23">
        <v>2018</v>
      </c>
      <c r="Q22" s="24">
        <v>1</v>
      </c>
    </row>
    <row r="23" spans="2:17" ht="34" x14ac:dyDescent="0.2">
      <c r="B23" s="47" t="s">
        <v>14</v>
      </c>
      <c r="C23" s="43">
        <f>AVERAGE(C18:C20)</f>
        <v>1.866539291432149</v>
      </c>
      <c r="D23" s="43">
        <f>AVERAGE(D16:D18)</f>
        <v>1.2159099663688757</v>
      </c>
      <c r="E23" s="43">
        <f>AVERAGE(E15:E17)</f>
        <v>1.0196718085644012</v>
      </c>
      <c r="F23" s="43">
        <f>AVERAGE(F15:F17)</f>
        <v>1.012533225745206</v>
      </c>
      <c r="G23" s="43">
        <f>AVERAGE(G15:G17)</f>
        <v>1.0010764262648009</v>
      </c>
      <c r="H23" s="44"/>
      <c r="I23" s="45"/>
      <c r="N23" s="53" t="s">
        <v>19</v>
      </c>
      <c r="O23" s="53"/>
      <c r="P23" s="53"/>
      <c r="Q23" s="53"/>
    </row>
    <row r="24" spans="2:17" ht="31" customHeight="1" x14ac:dyDescent="0.2">
      <c r="B24" s="39" t="s">
        <v>13</v>
      </c>
      <c r="C24" s="42">
        <f>(C20*C10 + C19*C9 + C18*C8) / (C10 + C9 + C8)</f>
        <v>1.8653530377668308</v>
      </c>
      <c r="D24" s="42">
        <f>(D18*D9+D17*D8+D16*D7)/(D9+D8+D7)</f>
        <v>1.2158693979727528</v>
      </c>
      <c r="E24" s="42">
        <f>(E17*E8+E16*E7+E15*E6)/(E8+E7+E6)</f>
        <v>1.0196069556547609</v>
      </c>
      <c r="F24" s="42">
        <f>(F16*F6+F15*F5)/(F6+F5)</f>
        <v>1.0125272331154684</v>
      </c>
      <c r="G24" s="42">
        <f>G15</f>
        <v>1.0010764262648009</v>
      </c>
      <c r="H24" s="46"/>
      <c r="I24" s="45"/>
    </row>
    <row r="27" spans="2:17" ht="17" x14ac:dyDescent="0.2">
      <c r="B27" s="40" t="s">
        <v>15</v>
      </c>
      <c r="C27" s="43">
        <f>C23</f>
        <v>1.866539291432149</v>
      </c>
      <c r="D27" s="43">
        <f t="shared" ref="D27:G27" si="9">D23</f>
        <v>1.2159099663688757</v>
      </c>
      <c r="E27" s="43">
        <f t="shared" si="9"/>
        <v>1.0196718085644012</v>
      </c>
      <c r="F27" s="43">
        <f t="shared" si="9"/>
        <v>1.012533225745206</v>
      </c>
      <c r="G27" s="43">
        <f t="shared" si="9"/>
        <v>1.0010764262648009</v>
      </c>
      <c r="H27" s="44"/>
      <c r="I27" s="45"/>
    </row>
    <row r="28" spans="2:17" ht="17" x14ac:dyDescent="0.2">
      <c r="B28" s="41" t="s">
        <v>16</v>
      </c>
      <c r="C28" s="42">
        <f>PRODUCT(C27:G27)</f>
        <v>2.345716295024189</v>
      </c>
      <c r="D28" s="42">
        <f>PRODUCT(D27:G27)</f>
        <v>1.2567194839088436</v>
      </c>
      <c r="E28" s="42">
        <f>PRODUCT(E27:G27)</f>
        <v>1.0335629435309579</v>
      </c>
      <c r="F28" s="42">
        <f>PRODUCT(F27:G27)</f>
        <v>1.0136231431033818</v>
      </c>
      <c r="G28" s="42">
        <f>G27</f>
        <v>1.0010764262648009</v>
      </c>
      <c r="H28" s="46"/>
      <c r="I28" s="45"/>
    </row>
    <row r="30" spans="2:17" x14ac:dyDescent="0.2">
      <c r="I30" t="s">
        <v>21</v>
      </c>
    </row>
  </sheetData>
  <mergeCells count="6">
    <mergeCell ref="B1:H1"/>
    <mergeCell ref="B3:H3"/>
    <mergeCell ref="N2:Q2"/>
    <mergeCell ref="N23:Q23"/>
    <mergeCell ref="B2:H2"/>
    <mergeCell ref="B13:H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Acturial Reserving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Sangitha Bhusal</dc:creator>
  <cp:lastModifiedBy>Sangitha Bhusal</cp:lastModifiedBy>
  <dcterms:created xsi:type="dcterms:W3CDTF">2025-09-22T00:11:15Z</dcterms:created>
  <dcterms:modified xsi:type="dcterms:W3CDTF">2025-09-22T11:33:38Z</dcterms:modified>
</cp:coreProperties>
</file>