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 activeTab="1"/>
  </bookViews>
  <sheets>
    <sheet name="Income - Adjusted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N17" i="2" l="1"/>
  <c r="AJ17" i="2"/>
  <c r="AF17" i="2"/>
  <c r="AB17" i="2"/>
  <c r="X17" i="2"/>
  <c r="T17" i="2"/>
  <c r="P17" i="2"/>
  <c r="L17" i="2"/>
  <c r="H17" i="2"/>
  <c r="D17" i="2"/>
  <c r="AL15" i="2"/>
  <c r="AH15" i="2"/>
  <c r="AD15" i="2"/>
  <c r="Z15" i="2"/>
  <c r="V15" i="2"/>
  <c r="R15" i="2"/>
  <c r="N15" i="2"/>
  <c r="J15" i="2"/>
  <c r="F15" i="2"/>
  <c r="AN13" i="2"/>
  <c r="AJ13" i="2"/>
  <c r="AF13" i="2"/>
  <c r="AB13" i="2"/>
  <c r="X13" i="2"/>
  <c r="T13" i="2"/>
  <c r="P13" i="2"/>
  <c r="L13" i="2"/>
  <c r="H13" i="2"/>
  <c r="D13" i="2"/>
  <c r="AL11" i="2"/>
  <c r="AH11" i="2"/>
  <c r="AD11" i="2"/>
  <c r="Z11" i="2"/>
  <c r="V11" i="2"/>
  <c r="R11" i="2"/>
  <c r="N11" i="2"/>
  <c r="J11" i="2"/>
  <c r="F11" i="2"/>
  <c r="AN10" i="2"/>
  <c r="AJ10" i="2"/>
  <c r="AF10" i="2"/>
  <c r="AB10" i="2"/>
  <c r="X10" i="2"/>
  <c r="T10" i="2"/>
  <c r="P10" i="2"/>
  <c r="L10" i="2"/>
  <c r="H10" i="2"/>
  <c r="D10" i="2"/>
  <c r="AL9" i="2"/>
  <c r="AH9" i="2"/>
  <c r="AD9" i="2"/>
  <c r="Z9" i="2"/>
  <c r="V9" i="2"/>
  <c r="R9" i="2"/>
  <c r="N9" i="2"/>
  <c r="J9" i="2"/>
  <c r="F9" i="2"/>
  <c r="AN8" i="2"/>
  <c r="AJ8" i="2"/>
  <c r="AF8" i="2"/>
  <c r="AB8" i="2"/>
  <c r="X8" i="2"/>
  <c r="T8" i="2"/>
  <c r="P8" i="2"/>
  <c r="L8" i="2"/>
  <c r="H8" i="2"/>
  <c r="D8" i="2"/>
  <c r="AL6" i="2"/>
  <c r="AH6" i="2"/>
  <c r="AD6" i="2"/>
  <c r="Z6" i="2"/>
  <c r="V6" i="2"/>
  <c r="R6" i="2"/>
  <c r="N6" i="2"/>
  <c r="J6" i="2"/>
  <c r="F6" i="2"/>
  <c r="I6" i="2"/>
  <c r="AM17" i="2"/>
  <c r="AI17" i="2"/>
  <c r="AE17" i="2"/>
  <c r="AA17" i="2"/>
  <c r="W17" i="2"/>
  <c r="S17" i="2"/>
  <c r="O17" i="2"/>
  <c r="K17" i="2"/>
  <c r="G17" i="2"/>
  <c r="C17" i="2"/>
  <c r="AK15" i="2"/>
  <c r="AG15" i="2"/>
  <c r="AC15" i="2"/>
  <c r="Y15" i="2"/>
  <c r="U15" i="2"/>
  <c r="Q15" i="2"/>
  <c r="M15" i="2"/>
  <c r="I15" i="2"/>
  <c r="E15" i="2"/>
  <c r="AM13" i="2"/>
  <c r="AI13" i="2"/>
  <c r="AE13" i="2"/>
  <c r="AA13" i="2"/>
  <c r="W13" i="2"/>
  <c r="S13" i="2"/>
  <c r="O13" i="2"/>
  <c r="K13" i="2"/>
  <c r="G13" i="2"/>
  <c r="C13" i="2"/>
  <c r="AK11" i="2"/>
  <c r="AG11" i="2"/>
  <c r="AC11" i="2"/>
  <c r="Y11" i="2"/>
  <c r="U11" i="2"/>
  <c r="Q11" i="2"/>
  <c r="M11" i="2"/>
  <c r="I11" i="2"/>
  <c r="E11" i="2"/>
  <c r="AM10" i="2"/>
  <c r="AI10" i="2"/>
  <c r="AE10" i="2"/>
  <c r="AA10" i="2"/>
  <c r="W10" i="2"/>
  <c r="S10" i="2"/>
  <c r="O10" i="2"/>
  <c r="K10" i="2"/>
  <c r="G10" i="2"/>
  <c r="C10" i="2"/>
  <c r="AK9" i="2"/>
  <c r="AG9" i="2"/>
  <c r="AC9" i="2"/>
  <c r="Y9" i="2"/>
  <c r="U9" i="2"/>
  <c r="Q9" i="2"/>
  <c r="M9" i="2"/>
  <c r="I9" i="2"/>
  <c r="E9" i="2"/>
  <c r="AM8" i="2"/>
  <c r="AI8" i="2"/>
  <c r="AE8" i="2"/>
  <c r="AA8" i="2"/>
  <c r="W8" i="2"/>
  <c r="S8" i="2"/>
  <c r="O8" i="2"/>
  <c r="K8" i="2"/>
  <c r="G8" i="2"/>
  <c r="C8" i="2"/>
  <c r="AK6" i="2"/>
  <c r="AG6" i="2"/>
  <c r="AC6" i="2"/>
  <c r="Y6" i="2"/>
  <c r="U6" i="2"/>
  <c r="Q6" i="2"/>
  <c r="M6" i="2"/>
  <c r="E6" i="2"/>
  <c r="AL17" i="2"/>
  <c r="AH17" i="2"/>
  <c r="AD17" i="2"/>
  <c r="Z17" i="2"/>
  <c r="V17" i="2"/>
  <c r="R17" i="2"/>
  <c r="N17" i="2"/>
  <c r="J17" i="2"/>
  <c r="F17" i="2"/>
  <c r="AN15" i="2"/>
  <c r="AJ15" i="2"/>
  <c r="AF15" i="2"/>
  <c r="AB15" i="2"/>
  <c r="X15" i="2"/>
  <c r="T15" i="2"/>
  <c r="P15" i="2"/>
  <c r="L15" i="2"/>
  <c r="H15" i="2"/>
  <c r="D15" i="2"/>
  <c r="AL13" i="2"/>
  <c r="AH13" i="2"/>
  <c r="AD13" i="2"/>
  <c r="Z13" i="2"/>
  <c r="V13" i="2"/>
  <c r="R13" i="2"/>
  <c r="N13" i="2"/>
  <c r="J13" i="2"/>
  <c r="F13" i="2"/>
  <c r="AN11" i="2"/>
  <c r="AJ11" i="2"/>
  <c r="AF11" i="2"/>
  <c r="AB11" i="2"/>
  <c r="X11" i="2"/>
  <c r="T11" i="2"/>
  <c r="P11" i="2"/>
  <c r="L11" i="2"/>
  <c r="H11" i="2"/>
  <c r="D11" i="2"/>
  <c r="AL10" i="2"/>
  <c r="AH10" i="2"/>
  <c r="AD10" i="2"/>
  <c r="Z10" i="2"/>
  <c r="V10" i="2"/>
  <c r="R10" i="2"/>
  <c r="N10" i="2"/>
  <c r="J10" i="2"/>
  <c r="F10" i="2"/>
  <c r="AN9" i="2"/>
  <c r="AJ9" i="2"/>
  <c r="AF9" i="2"/>
  <c r="AB9" i="2"/>
  <c r="X9" i="2"/>
  <c r="T9" i="2"/>
  <c r="P9" i="2"/>
  <c r="L9" i="2"/>
  <c r="H9" i="2"/>
  <c r="D9" i="2"/>
  <c r="AL8" i="2"/>
  <c r="AH8" i="2"/>
  <c r="AD8" i="2"/>
  <c r="Z8" i="2"/>
  <c r="V8" i="2"/>
  <c r="R8" i="2"/>
  <c r="N8" i="2"/>
  <c r="J8" i="2"/>
  <c r="F8" i="2"/>
  <c r="AN6" i="2"/>
  <c r="AJ6" i="2"/>
  <c r="AF6" i="2"/>
  <c r="AB6" i="2"/>
  <c r="X6" i="2"/>
  <c r="T6" i="2"/>
  <c r="P6" i="2"/>
  <c r="L6" i="2"/>
  <c r="H6" i="2"/>
  <c r="D6" i="2"/>
  <c r="AK17" i="2"/>
  <c r="AG17" i="2"/>
  <c r="AC17" i="2"/>
  <c r="Y17" i="2"/>
  <c r="U17" i="2"/>
  <c r="Q17" i="2"/>
  <c r="M17" i="2"/>
  <c r="I17" i="2"/>
  <c r="E17" i="2"/>
  <c r="AM15" i="2"/>
  <c r="AI15" i="2"/>
  <c r="AE15" i="2"/>
  <c r="AA15" i="2"/>
  <c r="W15" i="2"/>
  <c r="S15" i="2"/>
  <c r="O15" i="2"/>
  <c r="K15" i="2"/>
  <c r="G15" i="2"/>
  <c r="C15" i="2"/>
  <c r="AK13" i="2"/>
  <c r="AG13" i="2"/>
  <c r="AC13" i="2"/>
  <c r="Y13" i="2"/>
  <c r="U13" i="2"/>
  <c r="Q13" i="2"/>
  <c r="M13" i="2"/>
  <c r="I13" i="2"/>
  <c r="E13" i="2"/>
  <c r="AM11" i="2"/>
  <c r="AI11" i="2"/>
  <c r="AE11" i="2"/>
  <c r="AA11" i="2"/>
  <c r="W11" i="2"/>
  <c r="S11" i="2"/>
  <c r="O11" i="2"/>
  <c r="K11" i="2"/>
  <c r="G11" i="2"/>
  <c r="C11" i="2"/>
  <c r="AK10" i="2"/>
  <c r="AG10" i="2"/>
  <c r="AC10" i="2"/>
  <c r="Y10" i="2"/>
  <c r="U10" i="2"/>
  <c r="Q10" i="2"/>
  <c r="M10" i="2"/>
  <c r="I10" i="2"/>
  <c r="E10" i="2"/>
  <c r="AM9" i="2"/>
  <c r="AI9" i="2"/>
  <c r="AE9" i="2"/>
  <c r="AA9" i="2"/>
  <c r="W9" i="2"/>
  <c r="S9" i="2"/>
  <c r="O9" i="2"/>
  <c r="K9" i="2"/>
  <c r="G9" i="2"/>
  <c r="C9" i="2"/>
  <c r="AK8" i="2"/>
  <c r="AG8" i="2"/>
  <c r="AC8" i="2"/>
  <c r="Y8" i="2"/>
  <c r="U8" i="2"/>
  <c r="Q8" i="2"/>
  <c r="M8" i="2"/>
  <c r="I8" i="2"/>
  <c r="E8" i="2"/>
  <c r="AM6" i="2"/>
  <c r="AI6" i="2"/>
  <c r="AE6" i="2"/>
  <c r="AA6" i="2"/>
  <c r="W6" i="2"/>
  <c r="S6" i="2"/>
  <c r="O6" i="2"/>
  <c r="K6" i="2"/>
  <c r="G6" i="2"/>
  <c r="C6" i="2"/>
</calcChain>
</file>

<file path=xl/sharedStrings.xml><?xml version="1.0" encoding="utf-8"?>
<sst xmlns="http://schemas.openxmlformats.org/spreadsheetml/2006/main" count="480" uniqueCount="102">
  <si>
    <t>Revenue</t>
  </si>
  <si>
    <t>Gross Profit</t>
  </si>
  <si>
    <t>Right click to show data transparency (not supported for all values)</t>
  </si>
  <si>
    <t>LVMH Moet Hennessy Louis Vuitton SE (MC FP) - Adjusted</t>
  </si>
  <si>
    <t>In Millions of USD except Per Share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</si>
  <si>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</si>
  <si>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</si>
  <si>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</si>
  <si>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</si>
  <si>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</si>
  <si>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</si>
  <si>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</si>
  <si>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</si>
  <si>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</si>
  <si>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</si>
  <si>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</si>
  <si>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</si>
  <si>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</si>
  <si>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</si>
  <si>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</si>
  <si>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</si>
  <si>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</si>
  <si>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</si>
  <si>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</si>
  <si>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</si>
  <si>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</si>
  <si>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</si>
  <si>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</si>
  <si>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</si>
  <si>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</si>
  <si>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</si>
  <si>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</si>
  <si>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</si>
  <si>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</si>
  <si>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</si>
  <si>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</si>
  <si>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</si>
  <si>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</si>
  <si>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</si>
  <si>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</si>
  <si>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</si>
  <si>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</si>
  <si>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</si>
  <si>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 Est</t>
  </si>
  <si>
    <t>Q4 2018 Est</t>
  </si>
  <si>
    <t>3 Months Ending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</si>
  <si>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</si>
  <si>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</si>
  <si>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</si>
  <si>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</si>
  <si>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</si>
  <si>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</si>
  <si>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</si>
  <si>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</si>
  <si>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</si>
  <si>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</si>
  <si>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</si>
  <si>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</si>
  <si>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</si>
  <si>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</si>
  <si>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</si>
  <si>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</si>
  <si>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</si>
  <si>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</si>
  <si>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</si>
  <si>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</si>
  <si>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</si>
  <si>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</si>
  <si>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</si>
  <si>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</si>
  <si>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</si>
  <si>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</si>
  <si>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</si>
  <si>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</si>
  <si>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</si>
  <si>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</si>
  <si>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</si>
  <si>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</si>
  <si>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</si>
  <si>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</si>
  <si>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</si>
  <si>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</si>
  <si>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</si>
  <si>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</si>
  <si>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</si>
  <si>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</si>
  <si>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SALES_REV_TURN</t>
  </si>
  <si>
    <t xml:space="preserve">    Growth (YoY)</t>
  </si>
  <si>
    <t>—</t>
  </si>
  <si>
    <t>GROSS_PROFIT</t>
  </si>
  <si>
    <t>Operating Income (Loss)</t>
  </si>
  <si>
    <t>IS_OPER_INC</t>
  </si>
  <si>
    <t>Pretax Income (Loss), Adjusted</t>
  </si>
  <si>
    <t>PRETAX_INC</t>
  </si>
  <si>
    <t>Pretax Income (Loss), GAAP</t>
  </si>
  <si>
    <t>Net Income Avail to Common, Adj</t>
  </si>
  <si>
    <t>EARN_FOR_COMMON</t>
  </si>
  <si>
    <t>Basic EPS from Cont Ops, Adjusted</t>
  </si>
  <si>
    <t>IS_BASIC_EPS_CONT_OPS</t>
  </si>
  <si>
    <t>Diluted EPS from Cont Ops, Adjusted</t>
  </si>
  <si>
    <t>IS_DIL_EPS_CONT_OPS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</si>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</sst>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1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5" fillId="33" borderId="1">
      <alignment horizontal="right"/>
    </xf>
    <xf numFmtId="0" fontId="4" fillId="34" borderId="0" applyNumberFormat="0" applyBorder="0" applyProtection="0">
      <alignment horizontal="center"/>
    </xf>
    <xf numFmtId="0" fontId="5" fillId="33" borderId="3">
      <alignment horizontal="right"/>
    </xf>
    <xf numFmtId="0" fontId="5" fillId="33" borderId="3">
      <alignment horizontal="left"/>
    </xf>
    <xf numFmtId="0" fontId="8" fillId="35" borderId="4" applyNumberFormat="0" applyAlignment="0" applyProtection="0"/>
    <xf numFmtId="0" fontId="6" fillId="34" borderId="5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3" fillId="33" borderId="15" applyNumberFormat="0" applyProtection="0">
      <alignment horizontal="left" vertical="center" readingOrder="1"/>
    </xf>
    <xf numFmtId="0" fontId="5" fillId="33" borderId="1">
      <alignment horizontal="left"/>
    </xf>
    <xf numFmtId="3" fontId="6" fillId="34" borderId="2">
      <alignment horizontal="right"/>
    </xf>
    <xf numFmtId="171" fontId="6" fillId="34" borderId="2">
      <alignment horizontal="right"/>
    </xf>
    <xf numFmtId="4" fontId="6" fillId="34" borderId="2">
      <alignment horizontal="right"/>
    </xf>
    <xf numFmtId="171" fontId="8" fillId="34" borderId="2">
      <alignment horizontal="right"/>
    </xf>
  </cellStyleXfs>
  <cellXfs count="15">
    <xf numFmtId="0" fontId="0" fillId="0" borderId="0" xfId="0"/>
    <xf numFmtId="0" fontId="1" fillId="33" borderId="0" xfId="26" applyNumberFormat="1" applyFont="1" applyFill="1" applyBorder="1" applyAlignment="1" applyProtection="1"/>
    <xf numFmtId="0" fontId="4" fillId="34" borderId="0" xfId="31" applyFont="1" applyFill="1" applyAlignment="1">
      <alignment horizontal="center"/>
    </xf>
    <xf numFmtId="0" fontId="5" fillId="33" borderId="3" xfId="33" applyNumberFormat="1" applyFont="1" applyFill="1" applyBorder="1" applyAlignment="1" applyProtection="1">
      <alignment horizontal="left"/>
    </xf>
    <xf numFmtId="0" fontId="5" fillId="33" borderId="3" xfId="32" applyNumberFormat="1" applyFont="1" applyFill="1" applyBorder="1" applyAlignment="1" applyProtection="1">
      <alignment horizontal="right"/>
    </xf>
    <xf numFmtId="0" fontId="5" fillId="33" borderId="1" xfId="30" applyNumberFormat="1" applyFont="1" applyFill="1" applyBorder="1" applyAlignment="1" applyProtection="1">
      <alignment horizontal="right"/>
    </xf>
    <xf numFmtId="0" fontId="6" fillId="34" borderId="5" xfId="35" applyNumberFormat="1" applyFont="1" applyFill="1" applyBorder="1" applyAlignment="1" applyProtection="1"/>
    <xf numFmtId="0" fontId="8" fillId="35" borderId="4" xfId="34" applyFont="1" applyFill="1" applyBorder="1"/>
    <xf numFmtId="0" fontId="3" fillId="33" borderId="15" xfId="50" applyFont="1" applyFill="1" applyBorder="1" applyAlignment="1">
      <alignment horizontal="left" vertical="center" readingOrder="1"/>
    </xf>
    <xf numFmtId="0" fontId="5" fillId="33" borderId="1" xfId="51">
      <alignment horizontal="left"/>
    </xf>
    <xf numFmtId="0" fontId="2" fillId="34" borderId="5" xfId="36" applyNumberFormat="1" applyFont="1" applyFill="1" applyBorder="1" applyAlignment="1" applyProtection="1"/>
    <xf numFmtId="3" fontId="6" fillId="34" borderId="2" xfId="52" applyNumberFormat="1" applyFont="1" applyFill="1" applyBorder="1" applyAlignment="1" applyProtection="1">
      <alignment horizontal="right"/>
    </xf>
    <xf numFmtId="171" fontId="6" fillId="34" borderId="2" xfId="53" applyNumberFormat="1" applyFont="1" applyFill="1" applyBorder="1" applyAlignment="1" applyProtection="1">
      <alignment horizontal="right"/>
    </xf>
    <xf numFmtId="4" fontId="6" fillId="34" borderId="2" xfId="54" applyNumberFormat="1" applyFont="1" applyFill="1" applyBorder="1" applyAlignment="1" applyProtection="1">
      <alignment horizontal="right"/>
    </xf>
    <xf numFmtId="171" fontId="8" fillId="34" borderId="2" xfId="55" applyNumberFormat="1" applyFont="1" applyFill="1" applyBorder="1" applyAlignment="1" applyProtection="1">
      <alignment horizontal="right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0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1"/>
    <cellStyle name="fa_column_header_empty" xfId="31"/>
    <cellStyle name="fa_column_header_top" xfId="32"/>
    <cellStyle name="fa_column_header_top_left" xfId="33"/>
    <cellStyle name="fa_data_bold_0_grouped" xfId="52"/>
    <cellStyle name="fa_data_bold_1_grouped" xfId="53"/>
    <cellStyle name="fa_data_bold_2_grouped" xfId="54"/>
    <cellStyle name="fa_data_italic_1_grouped" xfId="55"/>
    <cellStyle name="fa_footer_italic" xfId="34"/>
    <cellStyle name="fa_row_header_bold" xfId="35"/>
    <cellStyle name="fa_row_header_italic" xfId="36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9126.8423999999995</v>
        <stp/>
        <stp>##V3_BDHV12</stp>
        <stp>MC FP Equity</stp>
        <stp>SALES_REV_TURN</stp>
        <stp>FQ1 2013</stp>
        <stp>FQ1 2013</stp>
        <stp>[FA1_4r4lnyay.xlsx]Income - Adjusted!R6C19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14770.008400000001</v>
        <stp/>
        <stp>##V3_BDHV12</stp>
        <stp>MC FP Equity</stp>
        <stp>SALES_REV_TURN</stp>
        <stp>FQ4 2017</stp>
        <stp>FQ4 2017</stp>
        <stp>[FA1_4r4lnyay.xlsx]Income - Adjusted!R6C38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6" s="2"/>
      </tp>
      <tp t="s">
        <v>—</v>
        <stp/>
        <stp>##V3_BDHV12</stp>
        <stp>MC FP Equity</stp>
        <stp>GROSS_PROFIT</stp>
        <stp>FQ1 2012</stp>
        <stp>FQ1 2012</stp>
        <stp>[FA1_4r4lnyay.xlsx]Income - Adjusted!R8C15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 t="s">
        <v>—</v>
        <stp/>
        <stp>##V3_BDHV12</stp>
        <stp>MC FP Equity</stp>
        <stp>GROSS_PROFIT</stp>
        <stp>FQ2 2012</stp>
        <stp>FQ2 2012</stp>
        <stp>[FA1_4r4lnyay.xlsx]Income - Adjusted!R8C16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 t="s">
        <v>—</v>
        <stp/>
        <stp>##V3_BDHV12</stp>
        <stp>MC FP Equity</stp>
        <stp>GROSS_PROFIT</stp>
        <stp>FQ3 2012</stp>
        <stp>FQ3 2012</stp>
        <stp>[FA1_4r4lnyay.xlsx]Income - Adjusted!R8C17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 t="s">
        <v>—</v>
        <stp/>
        <stp>##V3_BDHV12</stp>
        <stp>MC FP Equity</stp>
        <stp>GROSS_PROFIT</stp>
        <stp>FQ1 2014</stp>
        <stp>FQ1 2014</stp>
        <stp>[FA1_4r4lnyay.xlsx]Income - Adjusted!R8C23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 t="s">
        <v>—</v>
        <stp/>
        <stp>##V3_BDHV12</stp>
        <stp>MC FP Equity</stp>
        <stp>GROSS_PROFIT</stp>
        <stp>FQ4 2014</stp>
        <stp>FQ4 2014</stp>
        <stp>[FA1_4r4lnyay.xlsx]Income - Adjusted!R8C26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 t="s">
        <v>—</v>
        <stp/>
        <stp>##V3_BDHV12</stp>
        <stp>MC FP Equity</stp>
        <stp>GROSS_PROFIT</stp>
        <stp>FQ2 2016</stp>
        <stp>FQ2 2016</stp>
        <stp>[FA1_4r4lnyay.xlsx]Income - Adjusted!R8C32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 t="s">
        <v>—</v>
        <stp/>
        <stp>##V3_BDHV12</stp>
        <stp>MC FP Equity</stp>
        <stp>GROSS_PROFIT</stp>
        <stp>FQ3 2016</stp>
        <stp>FQ3 2016</stp>
        <stp>[FA1_4r4lnyay.xlsx]Income - Adjusted!R8C33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 t="s">
        <v>—</v>
        <stp/>
        <stp>##V3_BDHV12</stp>
        <stp>MC FP Equity</stp>
        <stp>GROSS_PROFIT</stp>
        <stp>FQ1 2016</stp>
        <stp>FQ1 2016</stp>
        <stp>[FA1_4r4lnyay.xlsx]Income - Adjusted!R8C31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 t="s">
        <v>—</v>
        <stp/>
        <stp>##V3_BDHV12</stp>
        <stp>MC FP Equity</stp>
        <stp>GROSS_PROFIT</stp>
        <stp>FQ4 2016</stp>
        <stp>FQ4 2016</stp>
        <stp>[FA1_4r4lnyay.xlsx]Income - Adjusted!R8C34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12990.1031</v>
        <stp/>
        <stp>##V3_BDHV12</stp>
        <stp>MC FP Equity</stp>
        <stp>SALES_REV_TURN</stp>
        <stp>FQ2 2018</stp>
        <stp>FQ2 2018</stp>
        <stp>[FA1_4r4lnyay.xlsx]Income - Adjusted!R6C40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6" s="2"/>
      </tp>
      <tp t="s">
        <v>—</v>
        <stp/>
        <stp>##V3_BDHV12</stp>
        <stp>MC FP Equity</stp>
        <stp>GROSS_PROFIT</stp>
        <stp>FQ4 2010</stp>
        <stp>FQ4 2010</stp>
        <stp>[FA1_4r4lnyay.xlsx]Income - Adjusted!R8C10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 t="s">
        <v>—</v>
        <stp/>
        <stp>##V3_BDHV12</stp>
        <stp>MC FP Equity</stp>
        <stp>GROSS_PROFIT</stp>
        <stp>FQ4 2013</stp>
        <stp>FQ4 2013</stp>
        <stp>[FA1_4r4lnyay.xlsx]Income - Adjusted!R8C22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9279.7955999999995</v>
        <stp/>
        <stp>##V3_BDHV12</stp>
        <stp>MC FP Equity</stp>
        <stp>SALES_REV_TURN</stp>
        <stp>FQ2 2015</stp>
        <stp>FQ2 2015</stp>
        <stp>[FA1_4r4lnyay.xlsx]Income - Adjusted!R6C28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9541.8009000000002</v>
        <stp/>
        <stp>##V3_BDHV12</stp>
        <stp>MC FP Equity</stp>
        <stp>SALES_REV_TURN</stp>
        <stp>FQ3 2015</stp>
        <stp>FQ3 2015</stp>
        <stp>[FA1_4r4lnyay.xlsx]Income - Adjusted!R6C29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 t="s">
        <v>—</v>
        <stp/>
        <stp>##V3_BDHV12</stp>
        <stp>MC FP Equity</stp>
        <stp>GROSS_PROFIT</stp>
        <stp>FQ3 2014</stp>
        <stp>FQ3 2014</stp>
        <stp>[FA1_4r4lnyay.xlsx]Income - Adjusted!R8C25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 t="s">
        <v>—</v>
        <stp/>
        <stp>##V3_BDHV12</stp>
        <stp>MC FP Equity</stp>
        <stp>GROSS_PROFIT</stp>
        <stp>FQ2 2014</stp>
        <stp>FQ2 2014</stp>
        <stp>[FA1_4r4lnyay.xlsx]Income - Adjusted!R8C24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10687.6466</v>
        <stp/>
        <stp>##V3_BDHV12</stp>
        <stp>MC FP Equity</stp>
        <stp>SALES_REV_TURN</stp>
        <stp>FQ4 2012</stp>
        <stp>FQ4 2012</stp>
        <stp>[FA1_4r4lnyay.xlsx]Income - Adjusted!R6C18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 t="s">
        <v>—</v>
        <stp/>
        <stp>##V3_BDHV12</stp>
        <stp>MC FP Equity</stp>
        <stp>GROSS_PROFIT</stp>
        <stp>FQ1 2015</stp>
        <stp>FQ1 2015</stp>
        <stp>[FA1_4r4lnyay.xlsx]Income - Adjusted!R8C27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 t="s">
        <v>—</v>
        <stp/>
        <stp>##V3_BDHV12</stp>
        <stp>MC FP Equity</stp>
        <stp>GROSS_PROFIT</stp>
        <stp>FQ2 2017</stp>
        <stp>FQ2 2017</stp>
        <stp>[FA1_4r4lnyay.xlsx]Income - Adjusted!R8C36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 t="s">
        <v>—</v>
        <stp/>
        <stp>##V3_BDHV12</stp>
        <stp>MC FP Equity</stp>
        <stp>GROSS_PROFIT</stp>
        <stp>FQ3 2017</stp>
        <stp>FQ3 2017</stp>
        <stp>[FA1_4r4lnyay.xlsx]Income - Adjusted!R8C37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8" s="2"/>
      </tp>
      <tp t="s">
        <v>—</v>
        <stp/>
        <stp>##V3_BDHV12</stp>
        <stp>MC FP Equity</stp>
        <stp>GROSS_PROFIT</stp>
        <stp>FQ1 2017</stp>
        <stp>FQ1 2017</stp>
        <stp>[FA1_4r4lnyay.xlsx]Income - Adjusted!R8C35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 t="s">
        <v>—</v>
        <stp/>
        <stp>##V3_BDHV12</stp>
        <stp>MC FP Equity</stp>
        <stp>GROSS_PROFIT</stp>
        <stp>FQ1 2018</stp>
        <stp>FQ1 2018</stp>
        <stp>[FA1_4r4lnyay.xlsx]Income - Adjusted!R8C39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8" s="2"/>
      </tp>
      <tp t="s">
        <v>—</v>
        <stp/>
        <stp>##V3_BDHV12</stp>
        <stp>MC FP Equity</stp>
        <stp>GROSS_PROFIT</stp>
        <stp>FQ1 2011</stp>
        <stp>FQ1 2011</stp>
        <stp>[FA1_4r4lnyay.xlsx]Income - Adjusted!R8C11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 t="s">
        <v>—</v>
        <stp/>
        <stp>##V3_BDHV12</stp>
        <stp>MC FP Equity</stp>
        <stp>GROSS_PROFIT</stp>
        <stp>FQ2 2011</stp>
        <stp>FQ2 2011</stp>
        <stp>[FA1_4r4lnyay.xlsx]Income - Adjusted!R8C12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 t="s">
        <v>—</v>
        <stp/>
        <stp>##V3_BDHV12</stp>
        <stp>MC FP Equity</stp>
        <stp>GROSS_PROFIT</stp>
        <stp>FQ3 2011</stp>
        <stp>FQ3 2011</stp>
        <stp>[FA1_4r4lnyay.xlsx]Income - Adjusted!R8C13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 t="s">
        <v>—</v>
        <stp/>
        <stp>##V3_BDHV12</stp>
        <stp>MC FP Equity</stp>
        <stp>GROSS_PROFIT</stp>
        <stp>FQ4 2011</stp>
        <stp>FQ4 2011</stp>
        <stp>[FA1_4r4lnyay.xlsx]Income - Adjusted!R8C14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 t="s">
        <v>—</v>
        <stp/>
        <stp>##V3_BDHV12</stp>
        <stp>MC FP Equity</stp>
        <stp>GROSS_PROFIT</stp>
        <stp>FQ3 2013</stp>
        <stp>FQ3 2013</stp>
        <stp>[FA1_4r4lnyay.xlsx]Income - Adjusted!R8C21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 t="s">
        <v>—</v>
        <stp/>
        <stp>##V3_BDHV12</stp>
        <stp>MC FP Equity</stp>
        <stp>GROSS_PROFIT</stp>
        <stp>FQ2 2013</stp>
        <stp>FQ2 2013</stp>
        <stp>[FA1_4r4lnyay.xlsx]Income - Adjusted!R8C20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 t="s">
        <v>—</v>
        <stp/>
        <stp>##V3_BDHV12</stp>
        <stp>MC FP Equity</stp>
        <stp>GROSS_PROFIT</stp>
        <stp>FQ4 2015</stp>
        <stp>FQ4 2015</stp>
        <stp>[FA1_4r4lnyay.xlsx]Income - Adjusted!R8C30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9375.6944000000003</v>
        <stp/>
        <stp>##V3_BDHV12</stp>
        <stp>MC FP Equity</stp>
        <stp>SALES_REV_TURN</stp>
        <stp>FQ1 2015</stp>
        <stp>FQ1 2015</stp>
        <stp>[FA1_4r4lnyay.xlsx]Income - Adjusted!R6C27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12196.8948</v>
        <stp/>
        <stp>##V3_BDHV12</stp>
        <stp>MC FP Equity</stp>
        <stp>SALES_REV_TURN</stp>
        <stp>FQ3 2017</stp>
        <stp>FQ3 2017</stp>
        <stp>[FA1_4r4lnyay.xlsx]Income - Adjusted!R6C37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6" s="2"/>
      </tp>
      <tp>
        <v>10823.204299999999</v>
        <stp/>
        <stp>##V3_BDHV12</stp>
        <stp>MC FP Equity</stp>
        <stp>SALES_REV_TURN</stp>
        <stp>FQ2 2017</stp>
        <stp>FQ2 2017</stp>
        <stp>[FA1_4r4lnyay.xlsx]Income - Adjusted!R6C36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>
        <v>10528.2839</v>
        <stp/>
        <stp>##V3_BDHV12</stp>
        <stp>MC FP Equity</stp>
        <stp>SALES_REV_TURN</stp>
        <stp>FQ1 2017</stp>
        <stp>FQ1 2017</stp>
        <stp>[FA1_4r4lnyay.xlsx]Income - Adjusted!R6C35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 t="s">
        <v>—</v>
        <stp/>
        <stp>##V3_BDHV12</stp>
        <stp>MC FP Equity</stp>
        <stp>GROSS_PROFIT</stp>
        <stp>FQ4 2012</stp>
        <stp>FQ4 2012</stp>
        <stp>[FA1_4r4lnyay.xlsx]Income - Adjusted!R8C18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9329.9424999999992</v>
        <stp/>
        <stp>##V3_BDHV12</stp>
        <stp>MC FP Equity</stp>
        <stp>SALES_REV_TURN</stp>
        <stp>FQ2 2014</stp>
        <stp>FQ2 2014</stp>
        <stp>[FA1_4r4lnyay.xlsx]Income - Adjusted!R6C24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9791.2733000000007</v>
        <stp/>
        <stp>##V3_BDHV12</stp>
        <stp>MC FP Equity</stp>
        <stp>SALES_REV_TURN</stp>
        <stp>FQ3 2014</stp>
        <stp>FQ3 2014</stp>
        <stp>[FA1_4r4lnyay.xlsx]Income - Adjusted!R6C25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 t="s">
        <v>—</v>
        <stp/>
        <stp>##V3_BDHV12</stp>
        <stp>MC FP Equity</stp>
        <stp>GROSS_PROFIT</stp>
        <stp>FQ3 2015</stp>
        <stp>FQ3 2015</stp>
        <stp>[FA1_4r4lnyay.xlsx]Income - Adjusted!R8C29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 t="s">
        <v>—</v>
        <stp/>
        <stp>##V3_BDHV12</stp>
        <stp>MC FP Equity</stp>
        <stp>GROSS_PROFIT</stp>
        <stp>FQ2 2015</stp>
        <stp>FQ2 2015</stp>
        <stp>[FA1_4r4lnyay.xlsx]Income - Adjusted!R8C28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>
        <v>7183.8620000000001</v>
        <stp/>
        <stp>##V3_BDHV12</stp>
        <stp>MC FP Equity</stp>
        <stp>SALES_REV_TURN</stp>
        <stp>FQ1 2011</stp>
        <stp>FQ1 2011</stp>
        <stp>[FA1_4r4lnyay.xlsx]Income - Adjusted!R6C11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8491.8338999999996</v>
        <stp/>
        <stp>##V3_BDHV12</stp>
        <stp>MC FP Equity</stp>
        <stp>SALES_REV_TURN</stp>
        <stp>FQ3 2011</stp>
        <stp>FQ3 2011</stp>
        <stp>[FA1_4r4lnyay.xlsx]Income - Adjusted!R6C13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7262.7066999999997</v>
        <stp/>
        <stp>##V3_BDHV12</stp>
        <stp>MC FP Equity</stp>
        <stp>SALES_REV_TURN</stp>
        <stp>FQ2 2011</stp>
        <stp>FQ2 2011</stp>
        <stp>[FA1_4r4lnyay.xlsx]Income - Adjusted!R6C12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9912.2121999999999</v>
        <stp/>
        <stp>##V3_BDHV12</stp>
        <stp>MC FP Equity</stp>
        <stp>SALES_REV_TURN</stp>
        <stp>FQ4 2011</stp>
        <stp>FQ4 2011</stp>
        <stp>[FA1_4r4lnyay.xlsx]Income - Adjusted!R6C14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8776.5334999999995</v>
        <stp/>
        <stp>##V3_BDHV12</stp>
        <stp>MC FP Equity</stp>
        <stp>SALES_REV_TURN</stp>
        <stp>FQ2 2013</stp>
        <stp>FQ2 2013</stp>
        <stp>[FA1_4r4lnyay.xlsx]Income - Adjusted!R6C20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9259.4262999999992</v>
        <stp/>
        <stp>##V3_BDHV12</stp>
        <stp>MC FP Equity</stp>
        <stp>SALES_REV_TURN</stp>
        <stp>FQ3 2013</stp>
        <stp>FQ3 2013</stp>
        <stp>[FA1_4r4lnyay.xlsx]Income - Adjusted!R6C21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11363.3771</v>
        <stp/>
        <stp>##V3_BDHV12</stp>
        <stp>MC FP Equity</stp>
        <stp>SALES_REV_TURN</stp>
        <stp>FQ4 2015</stp>
        <stp>FQ4 2015</stp>
        <stp>[FA1_4r4lnyay.xlsx]Income - Adjusted!R6C30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13339.186799999999</v>
        <stp/>
        <stp>##V3_BDHV12</stp>
        <stp>MC FP Equity</stp>
        <stp>SALES_REV_TURN</stp>
        <stp>FQ1 2018</stp>
        <stp>FQ1 2018</stp>
        <stp>[FA1_4r4lnyay.xlsx]Income - Adjusted!R6C39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6" s="2"/>
      </tp>
      <tp t="s">
        <v>—</v>
        <stp/>
        <stp>##V3_BDHV12</stp>
        <stp>MC FP Equity</stp>
        <stp>GROSS_PROFIT</stp>
        <stp>FQ2 2018</stp>
        <stp>FQ2 2018</stp>
        <stp>[FA1_4r4lnyay.xlsx]Income - Adjusted!R8C40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8" s="2"/>
      </tp>
      <tp>
        <v>8632.8363000000008</v>
        <stp/>
        <stp>##V3_BDHV12</stp>
        <stp>MC FP Equity</stp>
        <stp>SALES_REV_TURN</stp>
        <stp>FQ1 2012</stp>
        <stp>FQ1 2012</stp>
        <stp>[FA1_4r4lnyay.xlsx]Income - Adjusted!R6C15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8631.9122000000007</v>
        <stp/>
        <stp>##V3_BDHV12</stp>
        <stp>MC FP Equity</stp>
        <stp>SALES_REV_TURN</stp>
        <stp>FQ3 2012</stp>
        <stp>FQ3 2012</stp>
        <stp>[FA1_4r4lnyay.xlsx]Income - Adjusted!R6C17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8191.9742999999999</v>
        <stp/>
        <stp>##V3_BDHV12</stp>
        <stp>MC FP Equity</stp>
        <stp>SALES_REV_TURN</stp>
        <stp>FQ2 2012</stp>
        <stp>FQ2 2012</stp>
        <stp>[FA1_4r4lnyay.xlsx]Income - Adjusted!R6C16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9875.0787</v>
        <stp/>
        <stp>##V3_BDHV12</stp>
        <stp>MC FP Equity</stp>
        <stp>SALES_REV_TURN</stp>
        <stp>FQ1 2014</stp>
        <stp>FQ1 2014</stp>
        <stp>[FA1_4r4lnyay.xlsx]Income - Adjusted!R6C23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11539.4951</v>
        <stp/>
        <stp>##V3_BDHV12</stp>
        <stp>MC FP Equity</stp>
        <stp>SALES_REV_TURN</stp>
        <stp>FQ4 2014</stp>
        <stp>FQ4 2014</stp>
        <stp>[FA1_4r4lnyay.xlsx]Income - Adjusted!R6C26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10199.768400000001</v>
        <stp/>
        <stp>##V3_BDHV12</stp>
        <stp>MC FP Equity</stp>
        <stp>SALES_REV_TURN</stp>
        <stp>FQ3 2016</stp>
        <stp>FQ3 2016</stp>
        <stp>[FA1_4r4lnyay.xlsx]Income - Adjusted!R6C33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9678.0681999999997</v>
        <stp/>
        <stp>##V3_BDHV12</stp>
        <stp>MC FP Equity</stp>
        <stp>SALES_REV_TURN</stp>
        <stp>FQ2 2016</stp>
        <stp>FQ2 2016</stp>
        <stp>[FA1_4r4lnyay.xlsx]Income - Adjusted!R6C32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9511.6880000000001</v>
        <stp/>
        <stp>##V3_BDHV12</stp>
        <stp>MC FP Equity</stp>
        <stp>SALES_REV_TURN</stp>
        <stp>FQ1 2016</stp>
        <stp>FQ1 2016</stp>
        <stp>[FA1_4r4lnyay.xlsx]Income - Adjusted!R6C31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12153.0807</v>
        <stp/>
        <stp>##V3_BDHV12</stp>
        <stp>MC FP Equity</stp>
        <stp>SALES_REV_TURN</stp>
        <stp>FQ4 2016</stp>
        <stp>FQ4 2016</stp>
        <stp>[FA1_4r4lnyay.xlsx]Income - Adjusted!R6C34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 t="s">
        <v>—</v>
        <stp/>
        <stp>##V3_BDHV12</stp>
        <stp>MC FP Equity</stp>
        <stp>GROSS_PROFIT</stp>
        <stp>FQ1 2013</stp>
        <stp>FQ1 2013</stp>
        <stp>[FA1_4r4lnyay.xlsx]Income - Adjusted!R8C19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 t="s">
        <v>—</v>
        <stp/>
        <stp>##V3_BDHV12</stp>
        <stp>MC FP Equity</stp>
        <stp>GROSS_PROFIT</stp>
        <stp>FQ4 2017</stp>
        <stp>FQ4 2017</stp>
        <stp>[FA1_4r4lnyay.xlsx]Income - Adjusted!R8C38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8" s="2"/>
      </tp>
      <tp>
        <v>11483.1402</v>
        <stp/>
        <stp>##V3_BDHV12</stp>
        <stp>MC FP Equity</stp>
        <stp>SALES_REV_TURN</stp>
        <stp>FQ4 2013</stp>
        <stp>FQ4 2013</stp>
        <stp>[FA1_4r4lnyay.xlsx]Income - Adjusted!R6C22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8294.5755000000008</v>
        <stp/>
        <stp>##V3_BDHV12</stp>
        <stp>MC FP Equity</stp>
        <stp>SALES_REV_TURN</stp>
        <stp>FQ4 2010</stp>
        <stp>FQ4 2010</stp>
        <stp>[FA1_4r4lnyay.xlsx]Income - Adjusted!R6C10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 t="s">
        <v>—</v>
        <stp/>
        <stp>##V3_BDHV12</stp>
        <stp>MC FP Equity</stp>
        <stp>PRETAX_INC</stp>
        <stp>FQ1 2014</stp>
        <stp>FQ1 2014</stp>
        <stp>[FA1_4r4lnyay.xlsx]Income - Adjusted!R10C23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 t="s">
        <v>—</v>
        <stp/>
        <stp>##V3_BDHV12</stp>
        <stp>MC FP Equity</stp>
        <stp>PRETAX_INC</stp>
        <stp>FQ1 2016</stp>
        <stp>FQ1 2016</stp>
        <stp>[FA1_4r4lnyay.xlsx]Income - Adjusted!R10C31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 t="s">
        <v>—</v>
        <stp/>
        <stp>##V3_BDHV12</stp>
        <stp>MC FP Equity</stp>
        <stp>PRETAX_INC</stp>
        <stp>FQ1 2012</stp>
        <stp>FQ1 2012</stp>
        <stp>[FA1_4r4lnyay.xlsx]Income - Adjusted!R10C15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 t="s">
        <v>—</v>
        <stp/>
        <stp>##V3_BDHV12</stp>
        <stp>MC FP Equity</stp>
        <stp>PRETAX_INC</stp>
        <stp>FQ4 2011</stp>
        <stp>FQ4 2011</stp>
        <stp>[FA1_4r4lnyay.xlsx]Income - Adjusted!R10C14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 t="s">
        <v>—</v>
        <stp/>
        <stp>##V3_BDHV12</stp>
        <stp>MC FP Equity</stp>
        <stp>PRETAX_INC</stp>
        <stp>FQ4 2015</stp>
        <stp>FQ4 2015</stp>
        <stp>[FA1_4r4lnyay.xlsx]Income - Adjusted!R10C30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 t="s">
        <v>—</v>
        <stp/>
        <stp>##V3_BDHV12</stp>
        <stp>MC FP Equity</stp>
        <stp>PRETAX_INC</stp>
        <stp>FQ3 2016</stp>
        <stp>FQ3 2016</stp>
        <stp>[FA1_4r4lnyay.xlsx]Income - Adjusted!R10C33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 t="s">
        <v>—</v>
        <stp/>
        <stp>##V3_BDHV12</stp>
        <stp>MC FP Equity</stp>
        <stp>PRETAX_INC</stp>
        <stp>FQ3 2012</stp>
        <stp>FQ3 2012</stp>
        <stp>[FA1_4r4lnyay.xlsx]Income - Adjusted!R10C17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 t="s">
        <v>—</v>
        <stp/>
        <stp>##V3_BDHV12</stp>
        <stp>MC FP Equity</stp>
        <stp>PRETAX_INC</stp>
        <stp>FQ2 2016</stp>
        <stp>FQ2 2016</stp>
        <stp>[FA1_4r4lnyay.xlsx]Income - Adjusted!R10C32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 t="s">
        <v>—</v>
        <stp/>
        <stp>##V3_BDHV12</stp>
        <stp>MC FP Equity</stp>
        <stp>PRETAX_INC</stp>
        <stp>FQ2 2012</stp>
        <stp>FQ2 2012</stp>
        <stp>[FA1_4r4lnyay.xlsx]Income - Adjusted!R10C16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 t="s">
        <v>—</v>
        <stp/>
        <stp>##V3_BDHV12</stp>
        <stp>MC FP Equity</stp>
        <stp>PRETAX_INC</stp>
        <stp>FQ1 2010</stp>
        <stp>FQ1 2010</stp>
        <stp>[FA1_4r4lnyay.xlsx]Income - Adjusted!R11C7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11" s="2"/>
      </tp>
      <tp t="s">
        <v>—</v>
        <stp/>
        <stp>##V3_BDHV12</stp>
        <stp>MC FP Equity</stp>
        <stp>PRETAX_INC</stp>
        <stp>FQ2 2011</stp>
        <stp>FQ2 2011</stp>
        <stp>[FA1_4r4lnyay.xlsx]Income - Adjusted!R10C12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 t="s">
        <v>—</v>
        <stp/>
        <stp>##V3_BDHV12</stp>
        <stp>MC FP Equity</stp>
        <stp>PRETAX_INC</stp>
        <stp>FQ2 2013</stp>
        <stp>FQ2 2013</stp>
        <stp>[FA1_4r4lnyay.xlsx]Income - Adjusted!R10C20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 t="s">
        <v>—</v>
        <stp/>
        <stp>##V3_BDHV12</stp>
        <stp>MC FP Equity</stp>
        <stp>PRETAX_INC</stp>
        <stp>FQ4 2014</stp>
        <stp>FQ4 2014</stp>
        <stp>[FA1_4r4lnyay.xlsx]Income - Adjusted!R10C26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 t="s">
        <v>—</v>
        <stp/>
        <stp>##V3_BDHV12</stp>
        <stp>MC FP Equity</stp>
        <stp>PRETAX_INC</stp>
        <stp>FQ4 2016</stp>
        <stp>FQ4 2016</stp>
        <stp>[FA1_4r4lnyay.xlsx]Income - Adjusted!R10C34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 t="s">
        <v>—</v>
        <stp/>
        <stp>##V3_BDHV12</stp>
        <stp>MC FP Equity</stp>
        <stp>PRETAX_INC</stp>
        <stp>FQ1 2015</stp>
        <stp>FQ1 2015</stp>
        <stp>[FA1_4r4lnyay.xlsx]Income - Adjusted!R10C27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 t="s">
        <v>—</v>
        <stp/>
        <stp>##V3_BDHV12</stp>
        <stp>MC FP Equity</stp>
        <stp>PRETAX_INC</stp>
        <stp>FQ1 2017</stp>
        <stp>FQ1 2017</stp>
        <stp>[FA1_4r4lnyay.xlsx]Income - Adjusted!R10C35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 t="s">
        <v>—</v>
        <stp/>
        <stp>##V3_BDHV12</stp>
        <stp>MC FP Equity</stp>
        <stp>PRETAX_INC</stp>
        <stp>FQ3 2013</stp>
        <stp>FQ3 2013</stp>
        <stp>[FA1_4r4lnyay.xlsx]Income - Adjusted!R10C21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 t="s">
        <v>—</v>
        <stp/>
        <stp>##V3_BDHV12</stp>
        <stp>MC FP Equity</stp>
        <stp>PRETAX_INC</stp>
        <stp>FQ3 2011</stp>
        <stp>FQ3 2011</stp>
        <stp>[FA1_4r4lnyay.xlsx]Income - Adjusted!R10C13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 t="s">
        <v>—</v>
        <stp/>
        <stp>##V3_BDHV12</stp>
        <stp>MC FP Equity</stp>
        <stp>PRETAX_INC</stp>
        <stp>FQ4 2013</stp>
        <stp>FQ4 2013</stp>
        <stp>[FA1_4r4lnyay.xlsx]Income - Adjusted!R10C22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 t="s">
        <v>—</v>
        <stp/>
        <stp>##V3_BDHV12</stp>
        <stp>MC FP Equity</stp>
        <stp>PRETAX_INC</stp>
        <stp>FQ1 2018</stp>
        <stp>FQ1 2018</stp>
        <stp>[FA1_4r4lnyay.xlsx]Income - Adjusted!R10C39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0" s="2"/>
      </tp>
      <tp t="s">
        <v>—</v>
        <stp/>
        <stp>##V3_BDHV12</stp>
        <stp>MC FP Equity</stp>
        <stp>PRETAX_INC</stp>
        <stp>FQ3 2014</stp>
        <stp>FQ3 2014</stp>
        <stp>[FA1_4r4lnyay.xlsx]Income - Adjusted!R10C25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 t="s">
        <v>—</v>
        <stp/>
        <stp>##V3_BDHV12</stp>
        <stp>MC FP Equity</stp>
        <stp>PRETAX_INC</stp>
        <stp>FQ2 2017</stp>
        <stp>FQ2 2017</stp>
        <stp>[FA1_4r4lnyay.xlsx]Income - Adjusted!R10C36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 t="s">
        <v>—</v>
        <stp/>
        <stp>##V3_BDHV12</stp>
        <stp>MC FP Equity</stp>
        <stp>PRETAX_INC</stp>
        <stp>FQ4 2010</stp>
        <stp>FQ4 2010</stp>
        <stp>[FA1_4r4lnyay.xlsx]Income - Adjusted!R10C10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 t="s">
        <v>—</v>
        <stp/>
        <stp>##V3_BDHV12</stp>
        <stp>MC FP Equity</stp>
        <stp>PRETAX_INC</stp>
        <stp>FQ1 2011</stp>
        <stp>FQ1 2011</stp>
        <stp>[FA1_4r4lnyay.xlsx]Income - Adjusted!R10C11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 t="s">
        <v>—</v>
        <stp/>
        <stp>##V3_BDHV12</stp>
        <stp>MC FP Equity</stp>
        <stp>PRETAX_INC</stp>
        <stp>FQ3 2017</stp>
        <stp>FQ3 2017</stp>
        <stp>[FA1_4r4lnyay.xlsx]Income - Adjusted!R10C37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0" s="2"/>
      </tp>
      <tp t="s">
        <v>—</v>
        <stp/>
        <stp>##V3_BDHV12</stp>
        <stp>MC FP Equity</stp>
        <stp>PRETAX_INC</stp>
        <stp>FQ2 2014</stp>
        <stp>FQ2 2014</stp>
        <stp>[FA1_4r4lnyay.xlsx]Income - Adjusted!R10C24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 t="s">
        <v>—</v>
        <stp/>
        <stp>##V3_BDHV12</stp>
        <stp>MC FP Equity</stp>
        <stp>PRETAX_INC</stp>
        <stp>FQ4 2017</stp>
        <stp>FQ4 2017</stp>
        <stp>[FA1_4r4lnyay.xlsx]Income - Adjusted!R10C38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0" s="2"/>
      </tp>
      <tp t="s">
        <v>—</v>
        <stp/>
        <stp>##V3_BDHV12</stp>
        <stp>MC FP Equity</stp>
        <stp>PRETAX_INC</stp>
        <stp>FQ2 2015</stp>
        <stp>FQ2 2015</stp>
        <stp>[FA1_4r4lnyay.xlsx]Income - Adjusted!R10C28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 t="s">
        <v>—</v>
        <stp/>
        <stp>##V3_BDHV12</stp>
        <stp>MC FP Equity</stp>
        <stp>PRETAX_INC</stp>
        <stp>FQ3 2015</stp>
        <stp>FQ3 2015</stp>
        <stp>[FA1_4r4lnyay.xlsx]Income - Adjusted!R10C29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 t="s">
        <v>—</v>
        <stp/>
        <stp>##V3_BDHV12</stp>
        <stp>MC FP Equity</stp>
        <stp>PRETAX_INC</stp>
        <stp>FQ3 2009</stp>
        <stp>FQ3 2009</stp>
        <stp>[FA1_4r4lnyay.xlsx]Income - Adjusted!R11C5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11" s="2"/>
      </tp>
      <tp t="s">
        <v>—</v>
        <stp/>
        <stp>##V3_BDHV12</stp>
        <stp>MC FP Equity</stp>
        <stp>PRETAX_INC</stp>
        <stp>FQ2 2009</stp>
        <stp>FQ2 2009</stp>
        <stp>[FA1_4r4lnyay.xlsx]Income - Adjusted!R11C4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11" s="2"/>
      </tp>
      <tp t="s">
        <v>—</v>
        <stp/>
        <stp>##V3_BDHV12</stp>
        <stp>MC FP Equity</stp>
        <stp>PRETAX_INC</stp>
        <stp>FQ4 2012</stp>
        <stp>FQ4 2012</stp>
        <stp>[FA1_4r4lnyay.xlsx]Income - Adjusted!R10C18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 t="s">
        <v>—</v>
        <stp/>
        <stp>##V3_BDHV12</stp>
        <stp>MC FP Equity</stp>
        <stp>PRETAX_INC</stp>
        <stp>FQ1 2013</stp>
        <stp>FQ1 2013</stp>
        <stp>[FA1_4r4lnyay.xlsx]Income - Adjusted!R10C19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 t="s">
        <v>—</v>
        <stp/>
        <stp>##V3_BDHV12</stp>
        <stp>MC FP Equity</stp>
        <stp>PRETAX_INC</stp>
        <stp>FQ2 2018</stp>
        <stp>FQ2 2018</stp>
        <stp>[FA1_4r4lnyay.xlsx]Income - Adjusted!R10C40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0" s="2"/>
      </tp>
      <tp t="s">
        <v>—</v>
        <stp/>
        <stp>##V3_BDHV12</stp>
        <stp>MC FP Equity</stp>
        <stp>PRETAX_INC</stp>
        <stp>FQ2 2010</stp>
        <stp>FQ2 2010</stp>
        <stp>[FA1_4r4lnyay.xlsx]Income - Adjusted!R11C8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11" s="2"/>
      </tp>
      <tp t="s">
        <v>—</v>
        <stp/>
        <stp>##V3_BDHV12</stp>
        <stp>MC FP Equity</stp>
        <stp>PRETAX_INC</stp>
        <stp>FQ3 2010</stp>
        <stp>FQ3 2010</stp>
        <stp>[FA1_4r4lnyay.xlsx]Income - Adjusted!R11C9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11" s="2"/>
      </tp>
      <tp t="s">
        <v>—</v>
        <stp/>
        <stp>##V3_BDHV12</stp>
        <stp>MC FP Equity</stp>
        <stp>PRETAX_INC</stp>
        <stp>FQ4 2009</stp>
        <stp>FQ4 2009</stp>
        <stp>[FA1_4r4lnyay.xlsx]Income - Adjusted!R11C6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11" s="2"/>
      </tp>
      <tp t="s">
        <v>—</v>
        <stp/>
        <stp>##V3_BDHV12</stp>
        <stp>MC FP Equity</stp>
        <stp>PRETAX_INC</stp>
        <stp>FQ1 2009</stp>
        <stp>FQ1 2009</stp>
        <stp>[FA1_4r4lnyay.xlsx]Income - Adjusted!R11C3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2"/>
      </tp>
    </main>
    <main first="bloomberg.rtd">
      <tp t="s">
        <v>—</v>
        <stp/>
        <stp>##V3_BDHV12</stp>
        <stp>MC FP Equity</stp>
        <stp>IS_DIL_EPS_CONT_OPS</stp>
        <stp>FQ2 2010</stp>
        <stp>FQ2 2010</stp>
        <stp>[FA1_4r4lnyay.xlsx]Income - Adjusted!R17C8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7" s="2"/>
      </tp>
      <tp t="s">
        <v>—</v>
        <stp/>
        <stp>##V3_BDHV12</stp>
        <stp>MC FP Equity</stp>
        <stp>IS_DIL_EPS_CONT_OPS</stp>
        <stp>FQ3 2010</stp>
        <stp>FQ3 2010</stp>
        <stp>[FA1_4r4lnyay.xlsx]Income - Adjusted!R17C9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7" s="2"/>
      </tp>
      <tp t="s">
        <v>—</v>
        <stp/>
        <stp>##V3_BDHV12</stp>
        <stp>MC FP Equity</stp>
        <stp>IS_DIL_EPS_CONT_OPS</stp>
        <stp>FQ1 2009</stp>
        <stp>FQ1 2009</stp>
        <stp>[FA1_4r4lnyay.xlsx]Income - Adjusted!R17C3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7" s="2"/>
      </tp>
      <tp t="s">
        <v>—</v>
        <stp/>
        <stp>##V3_BDHV12</stp>
        <stp>MC FP Equity</stp>
        <stp>IS_DIL_EPS_CONT_OPS</stp>
        <stp>FQ4 2009</stp>
        <stp>FQ4 2009</stp>
        <stp>[FA1_4r4lnyay.xlsx]Income - Adjusted!R17C6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7" s="2"/>
      </tp>
      <tp t="s">
        <v>—</v>
        <stp/>
        <stp>##V3_BDHV12</stp>
        <stp>MC FP Equity</stp>
        <stp>IS_BASIC_EPS_CONT_OPS</stp>
        <stp>FQ2 2013</stp>
        <stp>FQ2 2013</stp>
        <stp>[FA1_4r4lnyay.xlsx]Income - Adjusted!R15C20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5" s="2"/>
      </tp>
      <tp t="s">
        <v>—</v>
        <stp/>
        <stp>##V3_BDHV12</stp>
        <stp>MC FP Equity</stp>
        <stp>IS_BASIC_EPS_CONT_OPS</stp>
        <stp>FQ2 2011</stp>
        <stp>FQ2 2011</stp>
        <stp>[FA1_4r4lnyay.xlsx]Income - Adjusted!R15C12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5" s="2"/>
      </tp>
      <tp t="s">
        <v>—</v>
        <stp/>
        <stp>##V3_BDHV12</stp>
        <stp>MC FP Equity</stp>
        <stp>IS_OPER_INC</stp>
        <stp>FQ1 2014</stp>
        <stp>FQ1 2014</stp>
        <stp>[FA1_4r4lnyay.xlsx]Income - Adjusted!R9C23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 t="s">
        <v>—</v>
        <stp/>
        <stp>##V3_BDHV12</stp>
        <stp>MC FP Equity</stp>
        <stp>IS_OPER_INC</stp>
        <stp>FQ4 2014</stp>
        <stp>FQ4 2014</stp>
        <stp>[FA1_4r4lnyay.xlsx]Income - Adjusted!R9C26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 t="s">
        <v>—</v>
        <stp/>
        <stp>##V3_BDHV12</stp>
        <stp>MC FP Equity</stp>
        <stp>IS_OPER_INC</stp>
        <stp>FQ1 2016</stp>
        <stp>FQ1 2016</stp>
        <stp>[FA1_4r4lnyay.xlsx]Income - Adjusted!R9C31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 t="s">
        <v>—</v>
        <stp/>
        <stp>##V3_BDHV12</stp>
        <stp>MC FP Equity</stp>
        <stp>IS_OPER_INC</stp>
        <stp>FQ3 2016</stp>
        <stp>FQ3 2016</stp>
        <stp>[FA1_4r4lnyay.xlsx]Income - Adjusted!R9C33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 t="s">
        <v>—</v>
        <stp/>
        <stp>##V3_BDHV12</stp>
        <stp>MC FP Equity</stp>
        <stp>IS_OPER_INC</stp>
        <stp>FQ2 2016</stp>
        <stp>FQ2 2016</stp>
        <stp>[FA1_4r4lnyay.xlsx]Income - Adjusted!R9C32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 t="s">
        <v>—</v>
        <stp/>
        <stp>##V3_BDHV12</stp>
        <stp>MC FP Equity</stp>
        <stp>IS_OPER_INC</stp>
        <stp>FQ4 2016</stp>
        <stp>FQ4 2016</stp>
        <stp>[FA1_4r4lnyay.xlsx]Income - Adjusted!R9C34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 t="s">
        <v>—</v>
        <stp/>
        <stp>##V3_BDHV12</stp>
        <stp>MC FP Equity</stp>
        <stp>IS_OPER_INC</stp>
        <stp>FQ3 2012</stp>
        <stp>FQ3 2012</stp>
        <stp>[FA1_4r4lnyay.xlsx]Income - Adjusted!R9C17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 t="s">
        <v>—</v>
        <stp/>
        <stp>##V3_BDHV12</stp>
        <stp>MC FP Equity</stp>
        <stp>IS_OPER_INC</stp>
        <stp>FQ2 2012</stp>
        <stp>FQ2 2012</stp>
        <stp>[FA1_4r4lnyay.xlsx]Income - Adjusted!R9C16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 t="s">
        <v>—</v>
        <stp/>
        <stp>##V3_BDHV12</stp>
        <stp>MC FP Equity</stp>
        <stp>IS_OPER_INC</stp>
        <stp>FQ1 2012</stp>
        <stp>FQ1 2012</stp>
        <stp>[FA1_4r4lnyay.xlsx]Income - Adjusted!R9C15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 t="s">
        <v>—</v>
        <stp/>
        <stp>##V3_BDHV12</stp>
        <stp>MC FP Equity</stp>
        <stp>IS_DIL_EPS_CONT_OPS</stp>
        <stp>FQ2 2018</stp>
        <stp>FQ2 2018</stp>
        <stp>[FA1_4r4lnyay.xlsx]Income - Adjusted!R17C40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7" s="2"/>
      </tp>
      <tp t="s">
        <v>—</v>
        <stp/>
        <stp>##V3_BDHV12</stp>
        <stp>MC FP Equity</stp>
        <stp>IS_BASIC_EPS_CONT_OPS</stp>
        <stp>FQ1 2017</stp>
        <stp>FQ1 2017</stp>
        <stp>[FA1_4r4lnyay.xlsx]Income - Adjusted!R15C35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5" s="2"/>
      </tp>
      <tp t="s">
        <v>—</v>
        <stp/>
        <stp>##V3_BDHV12</stp>
        <stp>MC FP Equity</stp>
        <stp>IS_BASIC_EPS_CONT_OPS</stp>
        <stp>FQ1 2015</stp>
        <stp>FQ1 2015</stp>
        <stp>[FA1_4r4lnyay.xlsx]Income - Adjusted!R15C27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5" s="2"/>
      </tp>
      <tp t="s">
        <v>—</v>
        <stp/>
        <stp>##V3_BDHV12</stp>
        <stp>MC FP Equity</stp>
        <stp>IS_BASIC_EPS_CONT_OPS</stp>
        <stp>FQ3 2011</stp>
        <stp>FQ3 2011</stp>
        <stp>[FA1_4r4lnyay.xlsx]Income - Adjusted!R15C13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5" s="2"/>
      </tp>
      <tp t="s">
        <v>—</v>
        <stp/>
        <stp>##V3_BDHV12</stp>
        <stp>MC FP Equity</stp>
        <stp>IS_BASIC_EPS_CONT_OPS</stp>
        <stp>FQ3 2013</stp>
        <stp>FQ3 2013</stp>
        <stp>[FA1_4r4lnyay.xlsx]Income - Adjusted!R15C21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5" s="2"/>
      </tp>
      <tp t="s">
        <v>—</v>
        <stp/>
        <stp>##V3_BDHV12</stp>
        <stp>MC FP Equity</stp>
        <stp>IS_BASIC_EPS_CONT_OPS</stp>
        <stp>FQ4 2016</stp>
        <stp>FQ4 2016</stp>
        <stp>[FA1_4r4lnyay.xlsx]Income - Adjusted!R15C34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5" s="2"/>
      </tp>
      <tp t="s">
        <v>—</v>
        <stp/>
        <stp>##V3_BDHV12</stp>
        <stp>MC FP Equity</stp>
        <stp>IS_BASIC_EPS_CONT_OPS</stp>
        <stp>FQ4 2014</stp>
        <stp>FQ4 2014</stp>
        <stp>[FA1_4r4lnyay.xlsx]Income - Adjusted!R15C26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5" s="2"/>
      </tp>
      <tp t="s">
        <v>—</v>
        <stp/>
        <stp>##V3_BDHV12</stp>
        <stp>MC FP Equity</stp>
        <stp>IS_BASIC_EPS_CONT_OPS</stp>
        <stp>FQ1 2018</stp>
        <stp>FQ1 2018</stp>
        <stp>[FA1_4r4lnyay.xlsx]Income - Adjusted!R15C39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5" s="2"/>
      </tp>
      <tp t="s">
        <v>—</v>
        <stp/>
        <stp>##V3_BDHV12</stp>
        <stp>MC FP Equity</stp>
        <stp>IS_BASIC_EPS_CONT_OPS</stp>
        <stp>FQ3 2014</stp>
        <stp>FQ3 2014</stp>
        <stp>[FA1_4r4lnyay.xlsx]Income - Adjusted!R15C25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5" s="2"/>
      </tp>
      <tp t="s">
        <v>—</v>
        <stp/>
        <stp>##V3_BDHV12</stp>
        <stp>MC FP Equity</stp>
        <stp>IS_BASIC_EPS_CONT_OPS</stp>
        <stp>FQ2 2017</stp>
        <stp>FQ2 2017</stp>
        <stp>[FA1_4r4lnyay.xlsx]Income - Adjusted!R15C36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5" s="2"/>
      </tp>
      <tp t="s">
        <v>—</v>
        <stp/>
        <stp>##V3_BDHV12</stp>
        <stp>MC FP Equity</stp>
        <stp>IS_BASIC_EPS_CONT_OPS</stp>
        <stp>FQ4 2013</stp>
        <stp>FQ4 2013</stp>
        <stp>[FA1_4r4lnyay.xlsx]Income - Adjusted!R15C22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5" s="2"/>
      </tp>
      <tp t="s">
        <v>—</v>
        <stp/>
        <stp>##V3_BDHV12</stp>
        <stp>MC FP Equity</stp>
        <stp>IS_OPER_INC</stp>
        <stp>FQ4 2010</stp>
        <stp>FQ4 2010</stp>
        <stp>[FA1_4r4lnyay.xlsx]Income - Adjusted!R9C10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 t="s">
        <v>—</v>
        <stp/>
        <stp>##V3_BDHV12</stp>
        <stp>MC FP Equity</stp>
        <stp>IS_DIL_EPS_CONT_OPS</stp>
        <stp>FQ1 2013</stp>
        <stp>FQ1 2013</stp>
        <stp>[FA1_4r4lnyay.xlsx]Income - Adjusted!R17C19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7" s="2"/>
      </tp>
      <tp t="s">
        <v>—</v>
        <stp/>
        <stp>##V3_BDHV12</stp>
        <stp>MC FP Equity</stp>
        <stp>IS_DIL_EPS_CONT_OPS</stp>
        <stp>FQ4 2012</stp>
        <stp>FQ4 2012</stp>
        <stp>[FA1_4r4lnyay.xlsx]Income - Adjusted!R17C18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7" s="2"/>
      </tp>
      <tp t="s">
        <v>—</v>
        <stp/>
        <stp>##V3_BDHV12</stp>
        <stp>MC FP Equity</stp>
        <stp>IS_BASIC_EPS_CONT_OPS</stp>
        <stp>FQ1 2011</stp>
        <stp>FQ1 2011</stp>
        <stp>[FA1_4r4lnyay.xlsx]Income - Adjusted!R15C11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5" s="2"/>
      </tp>
      <tp t="s">
        <v>—</v>
        <stp/>
        <stp>##V3_BDHV12</stp>
        <stp>MC FP Equity</stp>
        <stp>IS_BASIC_EPS_CONT_OPS</stp>
        <stp>FQ3 2017</stp>
        <stp>FQ3 2017</stp>
        <stp>[FA1_4r4lnyay.xlsx]Income - Adjusted!R15C37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5" s="2"/>
      </tp>
      <tp t="s">
        <v>—</v>
        <stp/>
        <stp>##V3_BDHV12</stp>
        <stp>MC FP Equity</stp>
        <stp>IS_BASIC_EPS_CONT_OPS</stp>
        <stp>FQ2 2014</stp>
        <stp>FQ2 2014</stp>
        <stp>[FA1_4r4lnyay.xlsx]Income - Adjusted!R15C24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5" s="2"/>
      </tp>
      <tp t="s">
        <v>—</v>
        <stp/>
        <stp>##V3_BDHV12</stp>
        <stp>MC FP Equity</stp>
        <stp>IS_BASIC_EPS_CONT_OPS</stp>
        <stp>FQ4 2010</stp>
        <stp>FQ4 2010</stp>
        <stp>[FA1_4r4lnyay.xlsx]Income - Adjusted!R15C10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5" s="2"/>
      </tp>
      <tp t="s">
        <v>—</v>
        <stp/>
        <stp>##V3_BDHV12</stp>
        <stp>MC FP Equity</stp>
        <stp>IS_OPER_INC</stp>
        <stp>FQ4 2013</stp>
        <stp>FQ4 2013</stp>
        <stp>[FA1_4r4lnyay.xlsx]Income - Adjusted!R9C22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 t="s">
        <v>—</v>
        <stp/>
        <stp>##V3_BDHV12</stp>
        <stp>MC FP Equity</stp>
        <stp>IS_DIL_EPS_CONT_OPS</stp>
        <stp>FQ2 2015</stp>
        <stp>FQ2 2015</stp>
        <stp>[FA1_4r4lnyay.xlsx]Income - Adjusted!R17C28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7" s="2"/>
      </tp>
      <tp t="s">
        <v>—</v>
        <stp/>
        <stp>##V3_BDHV12</stp>
        <stp>MC FP Equity</stp>
        <stp>IS_DIL_EPS_CONT_OPS</stp>
        <stp>FQ3 2009</stp>
        <stp>FQ3 2009</stp>
        <stp>[FA1_4r4lnyay.xlsx]Income - Adjusted!R17C5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7" s="2"/>
      </tp>
      <tp t="s">
        <v>—</v>
        <stp/>
        <stp>##V3_BDHV12</stp>
        <stp>MC FP Equity</stp>
        <stp>IS_DIL_EPS_CONT_OPS</stp>
        <stp>FQ2 2009</stp>
        <stp>FQ2 2009</stp>
        <stp>[FA1_4r4lnyay.xlsx]Income - Adjusted!R17C4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7" s="2"/>
      </tp>
      <tp t="s">
        <v>—</v>
        <stp/>
        <stp>##V3_BDHV12</stp>
        <stp>MC FP Equity</stp>
        <stp>IS_BASIC_EPS_CONT_OPS</stp>
        <stp>FQ1 2012</stp>
        <stp>FQ1 2012</stp>
        <stp>[FA1_4r4lnyay.xlsx]Income - Adjusted!R15C15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5" s="2"/>
      </tp>
      <tp t="s">
        <v>—</v>
        <stp/>
        <stp>##V3_BDHV12</stp>
        <stp>MC FP Equity</stp>
        <stp>IS_BASIC_EPS_CONT_OPS</stp>
        <stp>FQ1 2016</stp>
        <stp>FQ1 2016</stp>
        <stp>[FA1_4r4lnyay.xlsx]Income - Adjusted!R15C31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5" s="2"/>
      </tp>
      <tp t="s">
        <v>—</v>
        <stp/>
        <stp>##V3_BDHV12</stp>
        <stp>MC FP Equity</stp>
        <stp>IS_BASIC_EPS_CONT_OPS</stp>
        <stp>FQ1 2014</stp>
        <stp>FQ1 2014</stp>
        <stp>[FA1_4r4lnyay.xlsx]Income - Adjusted!R15C23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5" s="2"/>
      </tp>
      <tp t="s">
        <v>—</v>
        <stp/>
        <stp>##V3_BDHV12</stp>
        <stp>MC FP Equity</stp>
        <stp>IS_OPER_INC</stp>
        <stp>FQ2 2014</stp>
        <stp>FQ2 2014</stp>
        <stp>[FA1_4r4lnyay.xlsx]Income - Adjusted!R9C24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 t="s">
        <v>—</v>
        <stp/>
        <stp>##V3_BDHV12</stp>
        <stp>MC FP Equity</stp>
        <stp>IS_OPER_INC</stp>
        <stp>FQ3 2014</stp>
        <stp>FQ3 2014</stp>
        <stp>[FA1_4r4lnyay.xlsx]Income - Adjusted!R9C25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 t="s">
        <v>—</v>
        <stp/>
        <stp>##V3_BDHV12</stp>
        <stp>MC FP Equity</stp>
        <stp>IS_DIL_EPS_CONT_OPS</stp>
        <stp>FQ3 2015</stp>
        <stp>FQ3 2015</stp>
        <stp>[FA1_4r4lnyay.xlsx]Income - Adjusted!R17C29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7" s="2"/>
      </tp>
      <tp t="s">
        <v>—</v>
        <stp/>
        <stp>##V3_BDHV12</stp>
        <stp>MC FP Equity</stp>
        <stp>IS_OPER_INC</stp>
        <stp>FQ1 2015</stp>
        <stp>FQ1 2015</stp>
        <stp>[FA1_4r4lnyay.xlsx]Income - Adjusted!R9C27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 t="s">
        <v>—</v>
        <stp/>
        <stp>##V3_BDHV12</stp>
        <stp>MC FP Equity</stp>
        <stp>IS_OPER_INC</stp>
        <stp>FQ1 2017</stp>
        <stp>FQ1 2017</stp>
        <stp>[FA1_4r4lnyay.xlsx]Income - Adjusted!R9C35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 t="s">
        <v>—</v>
        <stp/>
        <stp>##V3_BDHV12</stp>
        <stp>MC FP Equity</stp>
        <stp>IS_OPER_INC</stp>
        <stp>FQ3 2017</stp>
        <stp>FQ3 2017</stp>
        <stp>[FA1_4r4lnyay.xlsx]Income - Adjusted!R9C37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9" s="2"/>
      </tp>
      <tp t="s">
        <v>—</v>
        <stp/>
        <stp>##V3_BDHV12</stp>
        <stp>MC FP Equity</stp>
        <stp>IS_OPER_INC</stp>
        <stp>FQ2 2017</stp>
        <stp>FQ2 2017</stp>
        <stp>[FA1_4r4lnyay.xlsx]Income - Adjusted!R9C36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 t="s">
        <v>—</v>
        <stp/>
        <stp>##V3_BDHV12</stp>
        <stp>MC FP Equity</stp>
        <stp>IS_DIL_EPS_CONT_OPS</stp>
        <stp>FQ4 2017</stp>
        <stp>FQ4 2017</stp>
        <stp>[FA1_4r4lnyay.xlsx]Income - Adjusted!R17C38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7" s="2"/>
      </tp>
      <tp t="s">
        <v>—</v>
        <stp/>
        <stp>##V3_BDHV12</stp>
        <stp>MC FP Equity</stp>
        <stp>IS_BASIC_EPS_CONT_OPS</stp>
        <stp>FQ3 2012</stp>
        <stp>FQ3 2012</stp>
        <stp>[FA1_4r4lnyay.xlsx]Income - Adjusted!R15C17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5" s="2"/>
      </tp>
      <tp t="s">
        <v>—</v>
        <stp/>
        <stp>##V3_BDHV12</stp>
        <stp>MC FP Equity</stp>
        <stp>IS_BASIC_EPS_CONT_OPS</stp>
        <stp>FQ3 2016</stp>
        <stp>FQ3 2016</stp>
        <stp>[FA1_4r4lnyay.xlsx]Income - Adjusted!R15C33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5" s="2"/>
      </tp>
      <tp t="s">
        <v>—</v>
        <stp/>
        <stp>##V3_BDHV12</stp>
        <stp>MC FP Equity</stp>
        <stp>IS_BASIC_EPS_CONT_OPS</stp>
        <stp>FQ4 2015</stp>
        <stp>FQ4 2015</stp>
        <stp>[FA1_4r4lnyay.xlsx]Income - Adjusted!R15C30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5" s="2"/>
      </tp>
      <tp t="s">
        <v>—</v>
        <stp/>
        <stp>##V3_BDHV12</stp>
        <stp>MC FP Equity</stp>
        <stp>IS_BASIC_EPS_CONT_OPS</stp>
        <stp>FQ4 2011</stp>
        <stp>FQ4 2011</stp>
        <stp>[FA1_4r4lnyay.xlsx]Income - Adjusted!R15C14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5" s="2"/>
      </tp>
      <tp t="s">
        <v>—</v>
        <stp/>
        <stp>##V3_BDHV12</stp>
        <stp>MC FP Equity</stp>
        <stp>GROSS_PROFIT</stp>
        <stp>FQ3 2010</stp>
        <stp>FQ3 2010</stp>
        <stp>[FA1_4r4lnyay.xlsx]Income - Adjusted!R8C9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 t="s">
        <v>—</v>
        <stp/>
        <stp>##V3_BDHV12</stp>
        <stp>MC FP Equity</stp>
        <stp>GROSS_PROFIT</stp>
        <stp>FQ2 2010</stp>
        <stp>FQ2 2010</stp>
        <stp>[FA1_4r4lnyay.xlsx]Income - Adjusted!R8C8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 t="s">
        <v>—</v>
        <stp/>
        <stp>##V3_BDHV12</stp>
        <stp>MC FP Equity</stp>
        <stp>IS_OPER_INC</stp>
        <stp>FQ1 2018</stp>
        <stp>FQ1 2018</stp>
        <stp>[FA1_4r4lnyay.xlsx]Income - Adjusted!R9C39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9" s="2"/>
      </tp>
      <tp t="s">
        <v>—</v>
        <stp/>
        <stp>##V3_BDHV12</stp>
        <stp>MC FP Equity</stp>
        <stp>IS_BASIC_EPS_CONT_OPS</stp>
        <stp>FQ2 2012</stp>
        <stp>FQ2 2012</stp>
        <stp>[FA1_4r4lnyay.xlsx]Income - Adjusted!R15C16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5" s="2"/>
      </tp>
      <tp t="s">
        <v>—</v>
        <stp/>
        <stp>##V3_BDHV12</stp>
        <stp>MC FP Equity</stp>
        <stp>IS_BASIC_EPS_CONT_OPS</stp>
        <stp>FQ2 2016</stp>
        <stp>FQ2 2016</stp>
        <stp>[FA1_4r4lnyay.xlsx]Income - Adjusted!R15C32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5" s="2"/>
      </tp>
      <tp t="s">
        <v>—</v>
        <stp/>
        <stp>##V3_BDHV12</stp>
        <stp>MC FP Equity</stp>
        <stp>IS_OPER_INC</stp>
        <stp>FQ4 2015</stp>
        <stp>FQ4 2015</stp>
        <stp>[FA1_4r4lnyay.xlsx]Income - Adjusted!R9C30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 t="s">
        <v>—</v>
        <stp/>
        <stp>##V3_BDHV12</stp>
        <stp>MC FP Equity</stp>
        <stp>IS_OPER_INC</stp>
        <stp>FQ3 2011</stp>
        <stp>FQ3 2011</stp>
        <stp>[FA1_4r4lnyay.xlsx]Income - Adjusted!R9C13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 t="s">
        <v>—</v>
        <stp/>
        <stp>##V3_BDHV12</stp>
        <stp>MC FP Equity</stp>
        <stp>IS_OPER_INC</stp>
        <stp>FQ2 2011</stp>
        <stp>FQ2 2011</stp>
        <stp>[FA1_4r4lnyay.xlsx]Income - Adjusted!R9C12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 t="s">
        <v>—</v>
        <stp/>
        <stp>##V3_BDHV12</stp>
        <stp>MC FP Equity</stp>
        <stp>IS_OPER_INC</stp>
        <stp>FQ1 2011</stp>
        <stp>FQ1 2011</stp>
        <stp>[FA1_4r4lnyay.xlsx]Income - Adjusted!R9C11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 t="s">
        <v>—</v>
        <stp/>
        <stp>##V3_BDHV12</stp>
        <stp>MC FP Equity</stp>
        <stp>IS_OPER_INC</stp>
        <stp>FQ4 2011</stp>
        <stp>FQ4 2011</stp>
        <stp>[FA1_4r4lnyay.xlsx]Income - Adjusted!R9C14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 t="s">
        <v>—</v>
        <stp/>
        <stp>##V3_BDHV12</stp>
        <stp>MC FP Equity</stp>
        <stp>IS_OPER_INC</stp>
        <stp>FQ2 2013</stp>
        <stp>FQ2 2013</stp>
        <stp>[FA1_4r4lnyay.xlsx]Income - Adjusted!R9C20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 t="s">
        <v>—</v>
        <stp/>
        <stp>##V3_BDHV12</stp>
        <stp>MC FP Equity</stp>
        <stp>IS_OPER_INC</stp>
        <stp>FQ3 2013</stp>
        <stp>FQ3 2013</stp>
        <stp>[FA1_4r4lnyay.xlsx]Income - Adjusted!R9C21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 t="s">
        <v>—</v>
        <stp/>
        <stp>##V3_BDHV12</stp>
        <stp>MC FP Equity</stp>
        <stp>IS_DIL_EPS_CONT_OPS</stp>
        <stp>FQ2 2017</stp>
        <stp>FQ2 2017</stp>
        <stp>[FA1_4r4lnyay.xlsx]Income - Adjusted!R17C36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J17" s="2"/>
      </tp>
      <tp t="s">
        <v>—</v>
        <stp/>
        <stp>##V3_BDHV12</stp>
        <stp>MC FP Equity</stp>
        <stp>IS_DIL_EPS_CONT_OPS</stp>
        <stp>FQ3 2014</stp>
        <stp>FQ3 2014</stp>
        <stp>[FA1_4r4lnyay.xlsx]Income - Adjusted!R17C25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Y17" s="2"/>
      </tp>
      <tp t="s">
        <v>—</v>
        <stp/>
        <stp>##V3_BDHV12</stp>
        <stp>MC FP Equity</stp>
        <stp>IS_DIL_EPS_CONT_OPS</stp>
        <stp>FQ1 2018</stp>
        <stp>FQ1 2018</stp>
        <stp>[FA1_4r4lnyay.xlsx]Income - Adjusted!R17C39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M17" s="2"/>
      </tp>
      <tp t="s">
        <v>—</v>
        <stp/>
        <stp>##V3_BDHV12</stp>
        <stp>MC FP Equity</stp>
        <stp>IS_DIL_EPS_CONT_OPS</stp>
        <stp>FQ4 2013</stp>
        <stp>FQ4 2013</stp>
        <stp>[FA1_4r4lnyay.xlsx]Income - Adjusted!R17C22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V17" s="2"/>
      </tp>
      <tp t="s">
        <v>—</v>
        <stp/>
        <stp>##V3_BDHV12</stp>
        <stp>MC FP Equity</stp>
        <stp>IS_OPER_INC</stp>
        <stp>FQ4 2012</stp>
        <stp>FQ4 2012</stp>
        <stp>[FA1_4r4lnyay.xlsx]Income - Adjusted!R9C18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 t="s">
        <v>—</v>
        <stp/>
        <stp>##V3_BDHV12</stp>
        <stp>MC FP Equity</stp>
        <stp>IS_DIL_EPS_CONT_OPS</stp>
        <stp>FQ2 2014</stp>
        <stp>FQ2 2014</stp>
        <stp>[FA1_4r4lnyay.xlsx]Income - Adjusted!R17C24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X17" s="2"/>
      </tp>
      <tp t="s">
        <v>—</v>
        <stp/>
        <stp>##V3_BDHV12</stp>
        <stp>MC FP Equity</stp>
        <stp>IS_DIL_EPS_CONT_OPS</stp>
        <stp>FQ3 2017</stp>
        <stp>FQ3 2017</stp>
        <stp>[FA1_4r4lnyay.xlsx]Income - Adjusted!R17C37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K17" s="2"/>
      </tp>
      <tp t="s">
        <v>—</v>
        <stp/>
        <stp>##V3_BDHV12</stp>
        <stp>MC FP Equity</stp>
        <stp>IS_DIL_EPS_CONT_OPS</stp>
        <stp>FQ1 2011</stp>
        <stp>FQ1 2011</stp>
        <stp>[FA1_4r4lnyay.xlsx]Income - Adjusted!R17C11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K17" s="2"/>
      </tp>
      <tp t="s">
        <v>—</v>
        <stp/>
        <stp>##V3_BDHV12</stp>
        <stp>MC FP Equity</stp>
        <stp>IS_DIL_EPS_CONT_OPS</stp>
        <stp>FQ4 2010</stp>
        <stp>FQ4 2010</stp>
        <stp>[FA1_4r4lnyay.xlsx]Income - Adjusted!R17C10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J17" s="2"/>
      </tp>
      <tp t="s">
        <v>—</v>
        <stp/>
        <stp>##V3_BDHV12</stp>
        <stp>MC FP Equity</stp>
        <stp>IS_BASIC_EPS_CONT_OPS</stp>
        <stp>FQ1 2013</stp>
        <stp>FQ1 2013</stp>
        <stp>[FA1_4r4lnyay.xlsx]Income - Adjusted!R15C19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S15" s="2"/>
      </tp>
      <tp t="s">
        <v>—</v>
        <stp/>
        <stp>##V3_BDHV12</stp>
        <stp>MC FP Equity</stp>
        <stp>IS_BASIC_EPS_CONT_OPS</stp>
        <stp>FQ4 2012</stp>
        <stp>FQ4 2012</stp>
        <stp>[FA1_4r4lnyay.xlsx]Income - Adjusted!R15C18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R15" s="2"/>
      </tp>
      <tp t="s">
        <v>—</v>
        <stp/>
        <stp>##V3_BDHV12</stp>
        <stp>MC FP Equity</stp>
        <stp>IS_OPER_INC</stp>
        <stp>FQ2 2015</stp>
        <stp>FQ2 2015</stp>
        <stp>[FA1_4r4lnyay.xlsx]Income - Adjusted!R9C28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 t="s">
        <v>—</v>
        <stp/>
        <stp>##V3_BDHV12</stp>
        <stp>MC FP Equity</stp>
        <stp>IS_OPER_INC</stp>
        <stp>FQ3 2015</stp>
        <stp>FQ3 2015</stp>
        <stp>[FA1_4r4lnyay.xlsx]Income - Adjusted!R9C29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 t="s">
        <v>—</v>
        <stp/>
        <stp>##V3_BDHV12</stp>
        <stp>MC FP Equity</stp>
        <stp>IS_DIL_EPS_CONT_OPS</stp>
        <stp>FQ2 2013</stp>
        <stp>FQ2 2013</stp>
        <stp>[FA1_4r4lnyay.xlsx]Income - Adjusted!R17C20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T17" s="2"/>
      </tp>
      <tp t="s">
        <v>—</v>
        <stp/>
        <stp>##V3_BDHV12</stp>
        <stp>MC FP Equity</stp>
        <stp>IS_DIL_EPS_CONT_OPS</stp>
        <stp>FQ2 2011</stp>
        <stp>FQ2 2011</stp>
        <stp>[FA1_4r4lnyay.xlsx]Income - Adjusted!R17C12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L17" s="2"/>
      </tp>
      <tp t="s">
        <v>—</v>
        <stp/>
        <stp>##V3_BDHV12</stp>
        <stp>MC FP Equity</stp>
        <stp>GROSS_PROFIT</stp>
        <stp>FQ1 2010</stp>
        <stp>FQ1 2010</stp>
        <stp>[FA1_4r4lnyay.xlsx]Income - Adjusted!R8C7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 t="s">
        <v>—</v>
        <stp/>
        <stp>##V3_BDHV12</stp>
        <stp>MC FP Equity</stp>
        <stp>IS_DIL_EPS_CONT_OPS</stp>
        <stp>FQ3 2011</stp>
        <stp>FQ3 2011</stp>
        <stp>[FA1_4r4lnyay.xlsx]Income - Adjusted!R17C13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M17" s="2"/>
      </tp>
      <tp t="s">
        <v>—</v>
        <stp/>
        <stp>##V3_BDHV12</stp>
        <stp>MC FP Equity</stp>
        <stp>IS_DIL_EPS_CONT_OPS</stp>
        <stp>FQ3 2013</stp>
        <stp>FQ3 2013</stp>
        <stp>[FA1_4r4lnyay.xlsx]Income - Adjusted!R17C21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U17" s="2"/>
      </tp>
      <tp t="s">
        <v>—</v>
        <stp/>
        <stp>##V3_BDHV12</stp>
        <stp>MC FP Equity</stp>
        <stp>IS_DIL_EPS_CONT_OPS</stp>
        <stp>FQ1 2017</stp>
        <stp>FQ1 2017</stp>
        <stp>[FA1_4r4lnyay.xlsx]Income - Adjusted!R17C35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I17" s="2"/>
      </tp>
      <tp t="s">
        <v>—</v>
        <stp/>
        <stp>##V3_BDHV12</stp>
        <stp>MC FP Equity</stp>
        <stp>IS_DIL_EPS_CONT_OPS</stp>
        <stp>FQ1 2015</stp>
        <stp>FQ1 2015</stp>
        <stp>[FA1_4r4lnyay.xlsx]Income - Adjusted!R17C27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A17" s="2"/>
      </tp>
      <tp t="s">
        <v>—</v>
        <stp/>
        <stp>##V3_BDHV12</stp>
        <stp>MC FP Equity</stp>
        <stp>IS_DIL_EPS_CONT_OPS</stp>
        <stp>FQ4 2016</stp>
        <stp>FQ4 2016</stp>
        <stp>[FA1_4r4lnyay.xlsx]Income - Adjusted!R17C34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H17" s="2"/>
      </tp>
      <tp t="s">
        <v>—</v>
        <stp/>
        <stp>##V3_BDHV12</stp>
        <stp>MC FP Equity</stp>
        <stp>IS_DIL_EPS_CONT_OPS</stp>
        <stp>FQ4 2014</stp>
        <stp>FQ4 2014</stp>
        <stp>[FA1_4r4lnyay.xlsx]Income - Adjusted!R17C26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Z17" s="2"/>
      </tp>
      <tp t="s">
        <v>—</v>
        <stp/>
        <stp>##V3_BDHV12</stp>
        <stp>MC FP Equity</stp>
        <stp>IS_BASIC_EPS_CONT_OPS</stp>
        <stp>FQ2 2018</stp>
        <stp>FQ2 2018</stp>
        <stp>[FA1_4r4lnyay.xlsx]Income - Adjusted!R15C40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N15" s="2"/>
      </tp>
      <tp t="s">
        <v>—</v>
        <stp/>
        <stp>##V3_BDHV12</stp>
        <stp>MC FP Equity</stp>
        <stp>GROSS_PROFIT</stp>
        <stp>FQ3 2009</stp>
        <stp>FQ3 2009</stp>
        <stp>[FA1_4r4lnyay.xlsx]Income - Adjusted!R8C5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 t="s">
        <v>—</v>
        <stp/>
        <stp>##V3_BDHV12</stp>
        <stp>MC FP Equity</stp>
        <stp>GROSS_PROFIT</stp>
        <stp>FQ2 2009</stp>
        <stp>FQ2 2009</stp>
        <stp>[FA1_4r4lnyay.xlsx]Income - Adjusted!R8C4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 t="s">
        <v>—</v>
        <stp/>
        <stp>##V3_BDHV12</stp>
        <stp>MC FP Equity</stp>
        <stp>IS_DIL_EPS_CONT_OPS</stp>
        <stp>FQ3 2012</stp>
        <stp>FQ3 2012</stp>
        <stp>[FA1_4r4lnyay.xlsx]Income - Adjusted!R17C17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Q17" s="2"/>
      </tp>
      <tp t="s">
        <v>—</v>
        <stp/>
        <stp>##V3_BDHV12</stp>
        <stp>MC FP Equity</stp>
        <stp>IS_DIL_EPS_CONT_OPS</stp>
        <stp>FQ3 2016</stp>
        <stp>FQ3 2016</stp>
        <stp>[FA1_4r4lnyay.xlsx]Income - Adjusted!R17C33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G17" s="2"/>
      </tp>
      <tp t="s">
        <v>—</v>
        <stp/>
        <stp>##V3_BDHV12</stp>
        <stp>MC FP Equity</stp>
        <stp>IS_DIL_EPS_CONT_OPS</stp>
        <stp>FQ4 2015</stp>
        <stp>FQ4 2015</stp>
        <stp>[FA1_4r4lnyay.xlsx]Income - Adjusted!R17C30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D17" s="2"/>
      </tp>
      <tp t="s">
        <v>—</v>
        <stp/>
        <stp>##V3_BDHV12</stp>
        <stp>MC FP Equity</stp>
        <stp>IS_DIL_EPS_CONT_OPS</stp>
        <stp>FQ4 2011</stp>
        <stp>FQ4 2011</stp>
        <stp>[FA1_4r4lnyay.xlsx]Income - Adjusted!R17C14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N17" s="2"/>
      </tp>
      <tp t="s">
        <v>—</v>
        <stp/>
        <stp>##V3_BDHV12</stp>
        <stp>MC FP Equity</stp>
        <stp>IS_DIL_EPS_CONT_OPS</stp>
        <stp>FQ1 2010</stp>
        <stp>FQ1 2010</stp>
        <stp>[FA1_4r4lnyay.xlsx]Income - Adjusted!R17C7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7" s="2"/>
      </tp>
      <tp t="s">
        <v>—</v>
        <stp/>
        <stp>##V3_BDHV12</stp>
        <stp>MC FP Equity</stp>
        <stp>IS_BASIC_EPS_CONT_OPS</stp>
        <stp>FQ4 2017</stp>
        <stp>FQ4 2017</stp>
        <stp>[FA1_4r4lnyay.xlsx]Income - Adjusted!R15C38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L15" s="2"/>
      </tp>
      <tp t="s">
        <v>—</v>
        <stp/>
        <stp>##V3_BDHV12</stp>
        <stp>MC FP Equity</stp>
        <stp>IS_OPER_INC</stp>
        <stp>FQ2 2018</stp>
        <stp>FQ2 2018</stp>
        <stp>[FA1_4r4lnyay.xlsx]Income - Adjusted!R9C40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9" s="2"/>
      </tp>
      <tp t="s">
        <v>—</v>
        <stp/>
        <stp>##V3_BDHV12</stp>
        <stp>MC FP Equity</stp>
        <stp>IS_DIL_EPS_CONT_OPS</stp>
        <stp>FQ2 2012</stp>
        <stp>FQ2 2012</stp>
        <stp>[FA1_4r4lnyay.xlsx]Income - Adjusted!R17C16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P17" s="2"/>
      </tp>
      <tp t="s">
        <v>—</v>
        <stp/>
        <stp>##V3_BDHV12</stp>
        <stp>MC FP Equity</stp>
        <stp>IS_DIL_EPS_CONT_OPS</stp>
        <stp>FQ2 2016</stp>
        <stp>FQ2 2016</stp>
        <stp>[FA1_4r4lnyay.xlsx]Income - Adjusted!R17C32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F17" s="2"/>
      </tp>
      <tp t="s">
        <v>—</v>
        <stp/>
        <stp>##V3_BDHV12</stp>
        <stp>MC FP Equity</stp>
        <stp>IS_OPER_INC</stp>
        <stp>FQ4 2017</stp>
        <stp>FQ4 2017</stp>
        <stp>[FA1_4r4lnyay.xlsx]Income - Adjusted!R9C38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9" s="2"/>
      </tp>
      <tp t="s">
        <v>—</v>
        <stp/>
        <stp>##V3_BDHV12</stp>
        <stp>MC FP Equity</stp>
        <stp>IS_OPER_INC</stp>
        <stp>FQ1 2013</stp>
        <stp>FQ1 2013</stp>
        <stp>[FA1_4r4lnyay.xlsx]Income - Adjusted!R9C19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 t="s">
        <v>—</v>
        <stp/>
        <stp>##V3_BDHV12</stp>
        <stp>MC FP Equity</stp>
        <stp>IS_DIL_EPS_CONT_OPS</stp>
        <stp>FQ1 2012</stp>
        <stp>FQ1 2012</stp>
        <stp>[FA1_4r4lnyay.xlsx]Income - Adjusted!R17C15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O17" s="2"/>
      </tp>
      <tp t="s">
        <v>—</v>
        <stp/>
        <stp>##V3_BDHV12</stp>
        <stp>MC FP Equity</stp>
        <stp>IS_DIL_EPS_CONT_OPS</stp>
        <stp>FQ1 2016</stp>
        <stp>FQ1 2016</stp>
        <stp>[FA1_4r4lnyay.xlsx]Income - Adjusted!R17C31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E17" s="2"/>
      </tp>
      <tp t="s">
        <v>—</v>
        <stp/>
        <stp>##V3_BDHV12</stp>
        <stp>MC FP Equity</stp>
        <stp>IS_DIL_EPS_CONT_OPS</stp>
        <stp>FQ1 2014</stp>
        <stp>FQ1 2014</stp>
        <stp>[FA1_4r4lnyay.xlsx]Income - Adjusted!R17C23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W17" s="2"/>
      </tp>
      <tp t="s">
        <v>—</v>
        <stp/>
        <stp>##V3_BDHV12</stp>
        <stp>MC FP Equity</stp>
        <stp>IS_BASIC_EPS_CONT_OPS</stp>
        <stp>FQ2 2015</stp>
        <stp>FQ2 2015</stp>
        <stp>[FA1_4r4lnyay.xlsx]Income - Adjusted!R15C28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B15" s="2"/>
      </tp>
      <tp t="s">
        <v>—</v>
        <stp/>
        <stp>##V3_BDHV12</stp>
        <stp>MC FP Equity</stp>
        <stp>IS_BASIC_EPS_CONT_OPS</stp>
        <stp>FQ3 2015</stp>
        <stp>FQ3 2015</stp>
        <stp>[FA1_4r4lnyay.xlsx]Income - Adjusted!R15C29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AC15" s="2"/>
      </tp>
      <tp t="s">
        <v>—</v>
        <stp/>
        <stp>##V3_BDHV12</stp>
        <stp>MC FP Equity</stp>
        <stp>GROSS_PROFIT</stp>
        <stp>FQ1 2009</stp>
        <stp>FQ1 2009</stp>
        <stp>[FA1_4r4lnyay.xlsx]Income - Adjusted!R8C3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 t="s">
        <v>—</v>
        <stp/>
        <stp>##V3_BDHV12</stp>
        <stp>MC FP Equity</stp>
        <stp>GROSS_PROFIT</stp>
        <stp>FQ4 2009</stp>
        <stp>FQ4 2009</stp>
        <stp>[FA1_4r4lnyay.xlsx]Income - Adjusted!R8C6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 t="s">
        <v>—</v>
        <stp/>
        <stp>##V3_BDHV12</stp>
        <stp>MC FP Equity</stp>
        <stp>IS_OPER_INC</stp>
        <stp>FQ3 2009</stp>
        <stp>FQ3 2009</stp>
        <stp>[FA1_4r4lnyay.xlsx]Income - Adjusted!R9C5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 t="s">
        <v>—</v>
        <stp/>
        <stp>##V3_BDHV12</stp>
        <stp>MC FP Equity</stp>
        <stp>IS_OPER_INC</stp>
        <stp>FQ2 2009</stp>
        <stp>FQ2 2009</stp>
        <stp>[FA1_4r4lnyay.xlsx]Income - Adjusted!R9C4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 t="s">
        <v>—</v>
        <stp/>
        <stp>##V3_BDHV12</stp>
        <stp>MC FP Equity</stp>
        <stp>IS_OPER_INC</stp>
        <stp>FQ1 2010</stp>
        <stp>FQ1 2010</stp>
        <stp>[FA1_4r4lnyay.xlsx]Income - Adjusted!R9C7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 t="s">
        <v>—</v>
        <stp/>
        <stp>##V3_BDHV12</stp>
        <stp>MC FP Equity</stp>
        <stp>IS_OPER_INC</stp>
        <stp>FQ1 2009</stp>
        <stp>FQ1 2009</stp>
        <stp>[FA1_4r4lnyay.xlsx]Income - Adjusted!R9C3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 t="s">
        <v>—</v>
        <stp/>
        <stp>##V3_BDHV12</stp>
        <stp>MC FP Equity</stp>
        <stp>IS_OPER_INC</stp>
        <stp>FQ4 2009</stp>
        <stp>FQ4 2009</stp>
        <stp>[FA1_4r4lnyay.xlsx]Income - Adjusted!R9C6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 t="s">
        <v>—</v>
        <stp/>
        <stp>##V3_BDHV12</stp>
        <stp>MC FP Equity</stp>
        <stp>IS_OPER_INC</stp>
        <stp>FQ3 2010</stp>
        <stp>FQ3 2010</stp>
        <stp>[FA1_4r4lnyay.xlsx]Income - Adjusted!R9C9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 t="s">
        <v>—</v>
        <stp/>
        <stp>##V3_BDHV12</stp>
        <stp>MC FP Equity</stp>
        <stp>IS_OPER_INC</stp>
        <stp>FQ2 2010</stp>
        <stp>FQ2 2010</stp>
        <stp>[FA1_4r4lnyay.xlsx]Income - Adjusted!R9C8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 t="s">
        <v>—</v>
        <stp/>
        <stp>##V3_BDHV12</stp>
        <stp>MC FP Equity</stp>
        <stp>IS_BASIC_EPS_CONT_OPS</stp>
        <stp>FQ1 2009</stp>
        <stp>FQ1 2009</stp>
        <stp>[FA1_4r4lnyay.xlsx]Income - Adjusted!R15C3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C15" s="2"/>
      </tp>
      <tp t="s">
        <v>—</v>
        <stp/>
        <stp>##V3_BDHV12</stp>
        <stp>MC FP Equity</stp>
        <stp>IS_BASIC_EPS_CONT_OPS</stp>
        <stp>FQ4 2009</stp>
        <stp>FQ4 2009</stp>
        <stp>[FA1_4r4lnyay.xlsx]Income - Adjusted!R15C6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F15" s="2"/>
      </tp>
      <tp t="s">
        <v>—</v>
        <stp/>
        <stp>##V3_BDHV12</stp>
        <stp>MC FP Equity</stp>
        <stp>IS_BASIC_EPS_CONT_OPS</stp>
        <stp>FQ3 2010</stp>
        <stp>FQ3 2010</stp>
        <stp>[FA1_4r4lnyay.xlsx]Income - Adjusted!R15C9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I15" s="2"/>
      </tp>
      <tp t="s">
        <v>—</v>
        <stp/>
        <stp>##V3_BDHV12</stp>
        <stp>MC FP Equity</stp>
        <stp>IS_BASIC_EPS_CONT_OPS</stp>
        <stp>FQ2 2010</stp>
        <stp>FQ2 2010</stp>
        <stp>[FA1_4r4lnyay.xlsx]Income - Adjusted!R15C8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H15" s="2"/>
      </tp>
      <tp t="s">
        <v>—</v>
        <stp/>
        <stp>##V3_BDHV12</stp>
        <stp>MC FP Equity</stp>
        <stp>PRETAX_INC</stp>
        <stp>FQ2 2018</stp>
        <stp>FQ2 2018</stp>
        <stp>[FA1_4r4lnyay.xlsx]Income - Adjusted!R11C40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N11" s="2"/>
      </tp>
      <tp t="s">
        <v>—</v>
        <stp/>
        <stp>##V3_BDHV12</stp>
        <stp>MC FP Equity</stp>
        <stp>PRETAX_INC</stp>
        <stp>FQ3 2010</stp>
        <stp>FQ3 2010</stp>
        <stp>[FA1_4r4lnyay.xlsx]Income - Adjusted!R10C9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 t="s">
        <v>—</v>
        <stp/>
        <stp>##V3_BDHV12</stp>
        <stp>MC FP Equity</stp>
        <stp>PRETAX_INC</stp>
        <stp>FQ2 2010</stp>
        <stp>FQ2 2010</stp>
        <stp>[FA1_4r4lnyay.xlsx]Income - Adjusted!R10C8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 t="s">
        <v>—</v>
        <stp/>
        <stp>##V3_BDHV12</stp>
        <stp>MC FP Equity</stp>
        <stp>PRETAX_INC</stp>
        <stp>FQ4 2009</stp>
        <stp>FQ4 2009</stp>
        <stp>[FA1_4r4lnyay.xlsx]Income - Adjusted!R10C6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 t="s">
        <v>—</v>
        <stp/>
        <stp>##V3_BDHV12</stp>
        <stp>MC FP Equity</stp>
        <stp>PRETAX_INC</stp>
        <stp>FQ1 2009</stp>
        <stp>FQ1 2009</stp>
        <stp>[FA1_4r4lnyay.xlsx]Income - Adjusted!R10C3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 t="s">
        <v>—</v>
        <stp/>
        <stp>##V3_BDHV12</stp>
        <stp>MC FP Equity</stp>
        <stp>PRETAX_INC</stp>
        <stp>FQ1 2013</stp>
        <stp>FQ1 2013</stp>
        <stp>[FA1_4r4lnyay.xlsx]Income - Adjusted!R11C19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11" s="2"/>
      </tp>
      <tp t="s">
        <v>—</v>
        <stp/>
        <stp>##V3_BDHV12</stp>
        <stp>MC FP Equity</stp>
        <stp>PRETAX_INC</stp>
        <stp>FQ4 2012</stp>
        <stp>FQ4 2012</stp>
        <stp>[FA1_4r4lnyay.xlsx]Income - Adjusted!R11C18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11" s="2"/>
      </tp>
      <tp t="s">
        <v>—</v>
        <stp/>
        <stp>##V3_BDHV12</stp>
        <stp>MC FP Equity</stp>
        <stp>IS_BASIC_EPS_CONT_OPS</stp>
        <stp>FQ2 2009</stp>
        <stp>FQ2 2009</stp>
        <stp>[FA1_4r4lnyay.xlsx]Income - Adjusted!R15C4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D15" s="2"/>
      </tp>
      <tp t="s">
        <v>—</v>
        <stp/>
        <stp>##V3_BDHV12</stp>
        <stp>MC FP Equity</stp>
        <stp>IS_BASIC_EPS_CONT_OPS</stp>
        <stp>FQ3 2009</stp>
        <stp>FQ3 2009</stp>
        <stp>[FA1_4r4lnyay.xlsx]Income - Adjusted!R15C5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E15" s="2"/>
      </tp>
      <tp t="s">
        <v>—</v>
        <stp/>
        <stp>##V3_BDHV12</stp>
        <stp>MC FP Equity</stp>
        <stp>PRETAX_INC</stp>
        <stp>FQ2 2015</stp>
        <stp>FQ2 2015</stp>
        <stp>[FA1_4r4lnyay.xlsx]Income - Adjusted!R11C28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11" s="2"/>
      </tp>
      <tp t="s">
        <v>—</v>
        <stp/>
        <stp>##V3_BDHV12</stp>
        <stp>MC FP Equity</stp>
        <stp>PRETAX_INC</stp>
        <stp>FQ3 2015</stp>
        <stp>FQ3 2015</stp>
        <stp>[FA1_4r4lnyay.xlsx]Income - Adjusted!R11C29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11" s="2"/>
      </tp>
      <tp t="s">
        <v>—</v>
        <stp/>
        <stp>##V3_BDHV12</stp>
        <stp>MC FP Equity</stp>
        <stp>PRETAX_INC</stp>
        <stp>FQ2 2009</stp>
        <stp>FQ2 2009</stp>
        <stp>[FA1_4r4lnyay.xlsx]Income - Adjusted!R10C4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 t="s">
        <v>—</v>
        <stp/>
        <stp>##V3_BDHV12</stp>
        <stp>MC FP Equity</stp>
        <stp>PRETAX_INC</stp>
        <stp>FQ3 2009</stp>
        <stp>FQ3 2009</stp>
        <stp>[FA1_4r4lnyay.xlsx]Income - Adjusted!R10C5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 t="s">
        <v>—</v>
        <stp/>
        <stp>##V3_BDHV12</stp>
        <stp>MC FP Equity</stp>
        <stp>PRETAX_INC</stp>
        <stp>FQ4 2017</stp>
        <stp>FQ4 2017</stp>
        <stp>[FA1_4r4lnyay.xlsx]Income - Adjusted!R11C38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L11" s="2"/>
      </tp>
      <tp>
        <v>5891.4282000000003</v>
        <stp/>
        <stp>##V3_BDHV12</stp>
        <stp>MC FP Equity</stp>
        <stp>SALES_REV_TURN</stp>
        <stp>FQ2 2010</stp>
        <stp>FQ2 2010</stp>
        <stp>[FA1_4r4lnyay.xlsx]Income - Adjusted!R6C8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6606.8104999999996</v>
        <stp/>
        <stp>##V3_BDHV12</stp>
        <stp>MC FP Equity</stp>
        <stp>SALES_REV_TURN</stp>
        <stp>FQ3 2010</stp>
        <stp>FQ3 2010</stp>
        <stp>[FA1_4r4lnyay.xlsx]Income - Adjusted!R6C9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 t="s">
        <v>—</v>
        <stp/>
        <stp>##V3_BDHV12</stp>
        <stp>MC FP Equity</stp>
        <stp>PRETAX_INC</stp>
        <stp>FQ1 2018</stp>
        <stp>FQ1 2018</stp>
        <stp>[FA1_4r4lnyay.xlsx]Income - Adjusted!R11C39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M11" s="2"/>
      </tp>
      <tp t="s">
        <v>—</v>
        <stp/>
        <stp>##V3_BDHV12</stp>
        <stp>MC FP Equity</stp>
        <stp>PRETAX_INC</stp>
        <stp>FQ2 2017</stp>
        <stp>FQ2 2017</stp>
        <stp>[FA1_4r4lnyay.xlsx]Income - Adjusted!R11C36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J11" s="2"/>
      </tp>
      <tp t="s">
        <v>—</v>
        <stp/>
        <stp>##V3_BDHV12</stp>
        <stp>MC FP Equity</stp>
        <stp>PRETAX_INC</stp>
        <stp>FQ3 2014</stp>
        <stp>FQ3 2014</stp>
        <stp>[FA1_4r4lnyay.xlsx]Income - Adjusted!R11C25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11" s="2"/>
      </tp>
      <tp t="s">
        <v>—</v>
        <stp/>
        <stp>##V3_BDHV12</stp>
        <stp>MC FP Equity</stp>
        <stp>PRETAX_INC</stp>
        <stp>FQ4 2013</stp>
        <stp>FQ4 2013</stp>
        <stp>[FA1_4r4lnyay.xlsx]Income - Adjusted!R11C22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11" s="2"/>
      </tp>
      <tp t="s">
        <v>—</v>
        <stp/>
        <stp>##V3_BDHV12</stp>
        <stp>MC FP Equity</stp>
        <stp>PRETAX_INC</stp>
        <stp>FQ1 2011</stp>
        <stp>FQ1 2011</stp>
        <stp>[FA1_4r4lnyay.xlsx]Income - Adjusted!R11C11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11" s="2"/>
      </tp>
      <tp t="s">
        <v>—</v>
        <stp/>
        <stp>##V3_BDHV12</stp>
        <stp>MC FP Equity</stp>
        <stp>PRETAX_INC</stp>
        <stp>FQ2 2014</stp>
        <stp>FQ2 2014</stp>
        <stp>[FA1_4r4lnyay.xlsx]Income - Adjusted!R11C24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11" s="2"/>
      </tp>
      <tp t="s">
        <v>—</v>
        <stp/>
        <stp>##V3_BDHV12</stp>
        <stp>MC FP Equity</stp>
        <stp>PRETAX_INC</stp>
        <stp>FQ3 2017</stp>
        <stp>FQ3 2017</stp>
        <stp>[FA1_4r4lnyay.xlsx]Income - Adjusted!R11C37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K11" s="2"/>
      </tp>
      <tp t="s">
        <v>—</v>
        <stp/>
        <stp>##V3_BDHV12</stp>
        <stp>MC FP Equity</stp>
        <stp>PRETAX_INC</stp>
        <stp>FQ4 2010</stp>
        <stp>FQ4 2010</stp>
        <stp>[FA1_4r4lnyay.xlsx]Income - Adjusted!R11C10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11" s="2"/>
      </tp>
      <tp t="s">
        <v>—</v>
        <stp/>
        <stp>##V3_BDHV12</stp>
        <stp>MC FP Equity</stp>
        <stp>PRETAX_INC</stp>
        <stp>FQ2 2013</stp>
        <stp>FQ2 2013</stp>
        <stp>[FA1_4r4lnyay.xlsx]Income - Adjusted!R11C20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11" s="2"/>
      </tp>
      <tp t="s">
        <v>—</v>
        <stp/>
        <stp>##V3_BDHV12</stp>
        <stp>MC FP Equity</stp>
        <stp>PRETAX_INC</stp>
        <stp>FQ2 2011</stp>
        <stp>FQ2 2011</stp>
        <stp>[FA1_4r4lnyay.xlsx]Income - Adjusted!R11C12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11" s="2"/>
      </tp>
      <tp>
        <v>5169.2685000000001</v>
        <stp/>
        <stp>##V3_BDHV12</stp>
        <stp>MC FP Equity</stp>
        <stp>SALES_REV_TURN</stp>
        <stp>FQ2 2009</stp>
        <stp>FQ2 2009</stp>
        <stp>[FA1_4r4lnyay.xlsx]Income - Adjusted!R6C4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5915.2740999999996</v>
        <stp/>
        <stp>##V3_BDHV12</stp>
        <stp>MC FP Equity</stp>
        <stp>SALES_REV_TURN</stp>
        <stp>FQ3 2009</stp>
        <stp>FQ3 2009</stp>
        <stp>[FA1_4r4lnyay.xlsx]Income - Adjusted!R6C5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 t="s">
        <v>—</v>
        <stp/>
        <stp>##V3_BDHV12</stp>
        <stp>MC FP Equity</stp>
        <stp>PRETAX_INC</stp>
        <stp>FQ1 2015</stp>
        <stp>FQ1 2015</stp>
        <stp>[FA1_4r4lnyay.xlsx]Income - Adjusted!R11C27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11" s="2"/>
      </tp>
      <tp t="s">
        <v>—</v>
        <stp/>
        <stp>##V3_BDHV12</stp>
        <stp>MC FP Equity</stp>
        <stp>PRETAX_INC</stp>
        <stp>FQ1 2017</stp>
        <stp>FQ1 2017</stp>
        <stp>[FA1_4r4lnyay.xlsx]Income - Adjusted!R11C35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I11" s="2"/>
      </tp>
      <tp t="s">
        <v>—</v>
        <stp/>
        <stp>##V3_BDHV12</stp>
        <stp>MC FP Equity</stp>
        <stp>PRETAX_INC</stp>
        <stp>FQ3 2011</stp>
        <stp>FQ3 2011</stp>
        <stp>[FA1_4r4lnyay.xlsx]Income - Adjusted!R11C13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11" s="2"/>
      </tp>
      <tp t="s">
        <v>—</v>
        <stp/>
        <stp>##V3_BDHV12</stp>
        <stp>MC FP Equity</stp>
        <stp>PRETAX_INC</stp>
        <stp>FQ3 2013</stp>
        <stp>FQ3 2013</stp>
        <stp>[FA1_4r4lnyay.xlsx]Income - Adjusted!R11C21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11" s="2"/>
      </tp>
      <tp t="s">
        <v>—</v>
        <stp/>
        <stp>##V3_BDHV12</stp>
        <stp>MC FP Equity</stp>
        <stp>PRETAX_INC</stp>
        <stp>FQ4 2014</stp>
        <stp>FQ4 2014</stp>
        <stp>[FA1_4r4lnyay.xlsx]Income - Adjusted!R11C26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11" s="2"/>
      </tp>
      <tp t="s">
        <v>—</v>
        <stp/>
        <stp>##V3_BDHV12</stp>
        <stp>MC FP Equity</stp>
        <stp>PRETAX_INC</stp>
        <stp>FQ4 2016</stp>
        <stp>FQ4 2016</stp>
        <stp>[FA1_4r4lnyay.xlsx]Income - Adjusted!R11C34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H11" s="2"/>
      </tp>
      <tp>
        <v>6188.7767000000003</v>
        <stp/>
        <stp>##V3_BDHV12</stp>
        <stp>MC FP Equity</stp>
        <stp>SALES_REV_TURN</stp>
        <stp>FQ1 2010</stp>
        <stp>FQ1 2010</stp>
        <stp>[FA1_4r4lnyay.xlsx]Income - Adjusted!R6C7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 t="s">
        <v>—</v>
        <stp/>
        <stp>##V3_BDHV12</stp>
        <stp>MC FP Equity</stp>
        <stp>IS_BASIC_EPS_CONT_OPS</stp>
        <stp>FQ1 2010</stp>
        <stp>FQ1 2010</stp>
        <stp>[FA1_4r4lnyay.xlsx]Income - Adjusted!R15C7</stp>
        <stp>Currency=USD</stp>
        <stp>Period=FQ</stp>
        <stp>BEST_FPERIOD_OVERRIDE=FQ</stp>
        <stp>FILING_STATUS=MR</stp>
        <stp>Sort=A</stp>
        <stp>Dates=H</stp>
        <stp>DateFormat=P</stp>
        <stp>Fill=—</stp>
        <stp>Direction=H</stp>
        <stp>UseDPDF=Y</stp>
        <tr r="G15" s="2"/>
      </tp>
      <tp t="s">
        <v>—</v>
        <stp/>
        <stp>##V3_BDHV12</stp>
        <stp>MC FP Equity</stp>
        <stp>PRETAX_INC</stp>
        <stp>FQ3 2016</stp>
        <stp>FQ3 2016</stp>
        <stp>[FA1_4r4lnyay.xlsx]Income - Adjusted!R11C33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G11" s="2"/>
      </tp>
      <tp t="s">
        <v>—</v>
        <stp/>
        <stp>##V3_BDHV12</stp>
        <stp>MC FP Equity</stp>
        <stp>PRETAX_INC</stp>
        <stp>FQ3 2012</stp>
        <stp>FQ3 2012</stp>
        <stp>[FA1_4r4lnyay.xlsx]Income - Adjusted!R11C17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11" s="2"/>
      </tp>
      <tp t="s">
        <v>—</v>
        <stp/>
        <stp>##V3_BDHV12</stp>
        <stp>MC FP Equity</stp>
        <stp>PRETAX_INC</stp>
        <stp>FQ4 2011</stp>
        <stp>FQ4 2011</stp>
        <stp>[FA1_4r4lnyay.xlsx]Income - Adjusted!R11C14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11" s="2"/>
      </tp>
      <tp t="s">
        <v>—</v>
        <stp/>
        <stp>##V3_BDHV12</stp>
        <stp>MC FP Equity</stp>
        <stp>PRETAX_INC</stp>
        <stp>FQ4 2015</stp>
        <stp>FQ4 2015</stp>
        <stp>[FA1_4r4lnyay.xlsx]Income - Adjusted!R11C30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D11" s="2"/>
      </tp>
      <tp t="s">
        <v>—</v>
        <stp/>
        <stp>##V3_BDHV12</stp>
        <stp>MC FP Equity</stp>
        <stp>PRETAX_INC</stp>
        <stp>FQ2 2016</stp>
        <stp>FQ2 2016</stp>
        <stp>[FA1_4r4lnyay.xlsx]Income - Adjusted!R11C32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F11" s="2"/>
      </tp>
      <tp t="s">
        <v>—</v>
        <stp/>
        <stp>##V3_BDHV12</stp>
        <stp>MC FP Equity</stp>
        <stp>PRETAX_INC</stp>
        <stp>FQ2 2012</stp>
        <stp>FQ2 2012</stp>
        <stp>[FA1_4r4lnyay.xlsx]Income - Adjusted!R11C16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11" s="2"/>
      </tp>
      <tp t="s">
        <v>—</v>
        <stp/>
        <stp>##V3_BDHV12</stp>
        <stp>MC FP Equity</stp>
        <stp>PRETAX_INC</stp>
        <stp>FQ1 2010</stp>
        <stp>FQ1 2010</stp>
        <stp>[FA1_4r4lnyay.xlsx]Income - Adjusted!R10C7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 t="s">
        <v>—</v>
        <stp/>
        <stp>##V3_BDHV12</stp>
        <stp>MC FP Equity</stp>
        <stp>PRETAX_INC</stp>
        <stp>FQ1 2014</stp>
        <stp>FQ1 2014</stp>
        <stp>[FA1_4r4lnyay.xlsx]Income - Adjusted!R11C23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11" s="2"/>
      </tp>
      <tp t="s">
        <v>—</v>
        <stp/>
        <stp>##V3_BDHV12</stp>
        <stp>MC FP Equity</stp>
        <stp>PRETAX_INC</stp>
        <stp>FQ1 2016</stp>
        <stp>FQ1 2016</stp>
        <stp>[FA1_4r4lnyay.xlsx]Income - Adjusted!R11C31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E11" s="2"/>
      </tp>
      <tp t="s">
        <v>—</v>
        <stp/>
        <stp>##V3_BDHV12</stp>
        <stp>MC FP Equity</stp>
        <stp>PRETAX_INC</stp>
        <stp>FQ1 2012</stp>
        <stp>FQ1 2012</stp>
        <stp>[FA1_4r4lnyay.xlsx]Income - Adjusted!R11C15</stp>
        <stp>Currency=USD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11" s="2"/>
      </tp>
      <tp>
        <v>7538.5119999999997</v>
        <stp/>
        <stp>##V3_BDHV12</stp>
        <stp>MC FP Equity</stp>
        <stp>SALES_REV_TURN</stp>
        <stp>FQ4 2009</stp>
        <stp>FQ4 2009</stp>
        <stp>[FA1_4r4lnyay.xlsx]Income - Adjusted!R6C6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5243.7475000000004</v>
        <stp/>
        <stp>##V3_BDHV12</stp>
        <stp>MC FP Equity</stp>
        <stp>SALES_REV_TURN</stp>
        <stp>FQ1 2009</stp>
        <stp>FQ1 2009</stp>
        <stp>[FA1_4r4lnyay.xlsx]Income - Adjusted!R6C3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 t="s">
        <v>—</v>
        <stp/>
        <stp>##V3_BDHV12</stp>
        <stp>MC FP Equity</stp>
        <stp>EARN_FOR_COMMON</stp>
        <stp>FQ2 2018</stp>
        <stp>FQ2 2018</stp>
        <stp>[FA1_4r4lnyay.xlsx]Income - Adjusted!R13C40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N13" s="2"/>
      </tp>
      <tp t="s">
        <v>—</v>
        <stp/>
        <stp>##V3_BDHV12</stp>
        <stp>MC FP Equity</stp>
        <stp>EARN_FOR_COMMON</stp>
        <stp>FQ1 2013</stp>
        <stp>FQ1 2013</stp>
        <stp>[FA1_4r4lnyay.xlsx]Income - Adjusted!R13C19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 t="s">
        <v>—</v>
        <stp/>
        <stp>##V3_BDHV12</stp>
        <stp>MC FP Equity</stp>
        <stp>EARN_FOR_COMMON</stp>
        <stp>FQ4 2012</stp>
        <stp>FQ4 2012</stp>
        <stp>[FA1_4r4lnyay.xlsx]Income - Adjusted!R13C18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 t="s">
        <v>—</v>
        <stp/>
        <stp>##V3_BDHV12</stp>
        <stp>MC FP Equity</stp>
        <stp>EARN_FOR_COMMON</stp>
        <stp>FQ3 2015</stp>
        <stp>FQ3 2015</stp>
        <stp>[FA1_4r4lnyay.xlsx]Income - Adjusted!R13C29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 t="s">
        <v>—</v>
        <stp/>
        <stp>##V3_BDHV12</stp>
        <stp>MC FP Equity</stp>
        <stp>EARN_FOR_COMMON</stp>
        <stp>FQ2 2015</stp>
        <stp>FQ2 2015</stp>
        <stp>[FA1_4r4lnyay.xlsx]Income - Adjusted!R13C28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 t="s">
        <v>—</v>
        <stp/>
        <stp>##V3_BDHV12</stp>
        <stp>MC FP Equity</stp>
        <stp>EARN_FOR_COMMON</stp>
        <stp>FQ1 2010</stp>
        <stp>FQ1 2010</stp>
        <stp>[FA1_4r4lnyay.xlsx]Income - Adjusted!R13C7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 t="s">
        <v>—</v>
        <stp/>
        <stp>##V3_BDHV12</stp>
        <stp>MC FP Equity</stp>
        <stp>EARN_FOR_COMMON</stp>
        <stp>FQ4 2017</stp>
        <stp>FQ4 2017</stp>
        <stp>[FA1_4r4lnyay.xlsx]Income - Adjusted!R13C38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L13" s="2"/>
      </tp>
      <tp t="s">
        <v>—</v>
        <stp/>
        <stp>##V3_BDHV12</stp>
        <stp>MC FP Equity</stp>
        <stp>EARN_FOR_COMMON</stp>
        <stp>FQ3 2017</stp>
        <stp>FQ3 2017</stp>
        <stp>[FA1_4r4lnyay.xlsx]Income - Adjusted!R13C37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K13" s="2"/>
      </tp>
      <tp t="s">
        <v>—</v>
        <stp/>
        <stp>##V3_BDHV12</stp>
        <stp>MC FP Equity</stp>
        <stp>EARN_FOR_COMMON</stp>
        <stp>FQ2 2014</stp>
        <stp>FQ2 2014</stp>
        <stp>[FA1_4r4lnyay.xlsx]Income - Adjusted!R13C24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 t="s">
        <v>—</v>
        <stp/>
        <stp>##V3_BDHV12</stp>
        <stp>MC FP Equity</stp>
        <stp>EARN_FOR_COMMON</stp>
        <stp>FQ1 2011</stp>
        <stp>FQ1 2011</stp>
        <stp>[FA1_4r4lnyay.xlsx]Income - Adjusted!R13C11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 t="s">
        <v>—</v>
        <stp/>
        <stp>##V3_BDHV12</stp>
        <stp>MC FP Equity</stp>
        <stp>EARN_FOR_COMMON</stp>
        <stp>FQ4 2010</stp>
        <stp>FQ4 2010</stp>
        <stp>[FA1_4r4lnyay.xlsx]Income - Adjusted!R13C10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 t="s">
        <v>—</v>
        <stp/>
        <stp>##V3_BDHV12</stp>
        <stp>MC FP Equity</stp>
        <stp>EARN_FOR_COMMON</stp>
        <stp>FQ3 2014</stp>
        <stp>FQ3 2014</stp>
        <stp>[FA1_4r4lnyay.xlsx]Income - Adjusted!R13C25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 t="s">
        <v>—</v>
        <stp/>
        <stp>##V3_BDHV12</stp>
        <stp>MC FP Equity</stp>
        <stp>EARN_FOR_COMMON</stp>
        <stp>FQ2 2017</stp>
        <stp>FQ2 2017</stp>
        <stp>[FA1_4r4lnyay.xlsx]Income - Adjusted!R13C36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 t="s">
        <v>—</v>
        <stp/>
        <stp>##V3_BDHV12</stp>
        <stp>MC FP Equity</stp>
        <stp>EARN_FOR_COMMON</stp>
        <stp>FQ1 2018</stp>
        <stp>FQ1 2018</stp>
        <stp>[FA1_4r4lnyay.xlsx]Income - Adjusted!R13C39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M13" s="2"/>
      </tp>
      <tp t="s">
        <v>—</v>
        <stp/>
        <stp>##V3_BDHV12</stp>
        <stp>MC FP Equity</stp>
        <stp>EARN_FOR_COMMON</stp>
        <stp>FQ4 2013</stp>
        <stp>FQ4 2013</stp>
        <stp>[FA1_4r4lnyay.xlsx]Income - Adjusted!R13C22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 t="s">
        <v>—</v>
        <stp/>
        <stp>##V3_BDHV12</stp>
        <stp>MC FP Equity</stp>
        <stp>EARN_FOR_COMMON</stp>
        <stp>FQ1 2009</stp>
        <stp>FQ1 2009</stp>
        <stp>[FA1_4r4lnyay.xlsx]Income - Adjusted!R13C3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 t="s">
        <v>—</v>
        <stp/>
        <stp>##V3_BDHV12</stp>
        <stp>MC FP Equity</stp>
        <stp>EARN_FOR_COMMON</stp>
        <stp>FQ4 2009</stp>
        <stp>FQ4 2009</stp>
        <stp>[FA1_4r4lnyay.xlsx]Income - Adjusted!R13C6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 t="s">
        <v>—</v>
        <stp/>
        <stp>##V3_BDHV12</stp>
        <stp>MC FP Equity</stp>
        <stp>EARN_FOR_COMMON</stp>
        <stp>FQ3 2010</stp>
        <stp>FQ3 2010</stp>
        <stp>[FA1_4r4lnyay.xlsx]Income - Adjusted!R13C9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 t="s">
        <v>—</v>
        <stp/>
        <stp>##V3_BDHV12</stp>
        <stp>MC FP Equity</stp>
        <stp>EARN_FOR_COMMON</stp>
        <stp>FQ2 2010</stp>
        <stp>FQ2 2010</stp>
        <stp>[FA1_4r4lnyay.xlsx]Income - Adjusted!R13C8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 t="s">
        <v>—</v>
        <stp/>
        <stp>##V3_BDHV12</stp>
        <stp>MC FP Equity</stp>
        <stp>EARN_FOR_COMMON</stp>
        <stp>FQ3 2013</stp>
        <stp>FQ3 2013</stp>
        <stp>[FA1_4r4lnyay.xlsx]Income - Adjusted!R13C21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 t="s">
        <v>—</v>
        <stp/>
        <stp>##V3_BDHV12</stp>
        <stp>MC FP Equity</stp>
        <stp>EARN_FOR_COMMON</stp>
        <stp>FQ3 2011</stp>
        <stp>FQ3 2011</stp>
        <stp>[FA1_4r4lnyay.xlsx]Income - Adjusted!R13C13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 t="s">
        <v>—</v>
        <stp/>
        <stp>##V3_BDHV12</stp>
        <stp>MC FP Equity</stp>
        <stp>EARN_FOR_COMMON</stp>
        <stp>FQ1 2015</stp>
        <stp>FQ1 2015</stp>
        <stp>[FA1_4r4lnyay.xlsx]Income - Adjusted!R13C27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 t="s">
        <v>—</v>
        <stp/>
        <stp>##V3_BDHV12</stp>
        <stp>MC FP Equity</stp>
        <stp>EARN_FOR_COMMON</stp>
        <stp>FQ1 2017</stp>
        <stp>FQ1 2017</stp>
        <stp>[FA1_4r4lnyay.xlsx]Income - Adjusted!R13C35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 t="s">
        <v>—</v>
        <stp/>
        <stp>##V3_BDHV12</stp>
        <stp>MC FP Equity</stp>
        <stp>EARN_FOR_COMMON</stp>
        <stp>FQ4 2014</stp>
        <stp>FQ4 2014</stp>
        <stp>[FA1_4r4lnyay.xlsx]Income - Adjusted!R13C26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 t="s">
        <v>—</v>
        <stp/>
        <stp>##V3_BDHV12</stp>
        <stp>MC FP Equity</stp>
        <stp>EARN_FOR_COMMON</stp>
        <stp>FQ4 2016</stp>
        <stp>FQ4 2016</stp>
        <stp>[FA1_4r4lnyay.xlsx]Income - Adjusted!R13C34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 t="s">
        <v>—</v>
        <stp/>
        <stp>##V3_BDHV12</stp>
        <stp>MC FP Equity</stp>
        <stp>EARN_FOR_COMMON</stp>
        <stp>FQ2 2011</stp>
        <stp>FQ2 2011</stp>
        <stp>[FA1_4r4lnyay.xlsx]Income - Adjusted!R13C12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 t="s">
        <v>—</v>
        <stp/>
        <stp>##V3_BDHV12</stp>
        <stp>MC FP Equity</stp>
        <stp>EARN_FOR_COMMON</stp>
        <stp>FQ2 2013</stp>
        <stp>FQ2 2013</stp>
        <stp>[FA1_4r4lnyay.xlsx]Income - Adjusted!R13C20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 t="s">
        <v>—</v>
        <stp/>
        <stp>##V3_BDHV12</stp>
        <stp>MC FP Equity</stp>
        <stp>EARN_FOR_COMMON</stp>
        <stp>FQ2 2016</stp>
        <stp>FQ2 2016</stp>
        <stp>[FA1_4r4lnyay.xlsx]Income - Adjusted!R13C32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 t="s">
        <v>—</v>
        <stp/>
        <stp>##V3_BDHV12</stp>
        <stp>MC FP Equity</stp>
        <stp>EARN_FOR_COMMON</stp>
        <stp>FQ2 2012</stp>
        <stp>FQ2 2012</stp>
        <stp>[FA1_4r4lnyay.xlsx]Income - Adjusted!R13C16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 t="s">
        <v>—</v>
        <stp/>
        <stp>##V3_BDHV12</stp>
        <stp>MC FP Equity</stp>
        <stp>EARN_FOR_COMMON</stp>
        <stp>FQ3 2016</stp>
        <stp>FQ3 2016</stp>
        <stp>[FA1_4r4lnyay.xlsx]Income - Adjusted!R13C33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 t="s">
        <v>—</v>
        <stp/>
        <stp>##V3_BDHV12</stp>
        <stp>MC FP Equity</stp>
        <stp>EARN_FOR_COMMON</stp>
        <stp>FQ3 2012</stp>
        <stp>FQ3 2012</stp>
        <stp>[FA1_4r4lnyay.xlsx]Income - Adjusted!R13C17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 t="s">
        <v>—</v>
        <stp/>
        <stp>##V3_BDHV12</stp>
        <stp>MC FP Equity</stp>
        <stp>EARN_FOR_COMMON</stp>
        <stp>FQ4 2011</stp>
        <stp>FQ4 2011</stp>
        <stp>[FA1_4r4lnyay.xlsx]Income - Adjusted!R13C14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 t="s">
        <v>—</v>
        <stp/>
        <stp>##V3_BDHV12</stp>
        <stp>MC FP Equity</stp>
        <stp>EARN_FOR_COMMON</stp>
        <stp>FQ4 2015</stp>
        <stp>FQ4 2015</stp>
        <stp>[FA1_4r4lnyay.xlsx]Income - Adjusted!R13C30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 t="s">
        <v>—</v>
        <stp/>
        <stp>##V3_BDHV12</stp>
        <stp>MC FP Equity</stp>
        <stp>EARN_FOR_COMMON</stp>
        <stp>FQ2 2009</stp>
        <stp>FQ2 2009</stp>
        <stp>[FA1_4r4lnyay.xlsx]Income - Adjusted!R13C4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 t="s">
        <v>—</v>
        <stp/>
        <stp>##V3_BDHV12</stp>
        <stp>MC FP Equity</stp>
        <stp>EARN_FOR_COMMON</stp>
        <stp>FQ3 2009</stp>
        <stp>FQ3 2009</stp>
        <stp>[FA1_4r4lnyay.xlsx]Income - Adjusted!R13C5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 t="s">
        <v>—</v>
        <stp/>
        <stp>##V3_BDHV12</stp>
        <stp>MC FP Equity</stp>
        <stp>EARN_FOR_COMMON</stp>
        <stp>FQ1 2014</stp>
        <stp>FQ1 2014</stp>
        <stp>[FA1_4r4lnyay.xlsx]Income - Adjusted!R13C23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 t="s">
        <v>—</v>
        <stp/>
        <stp>##V3_BDHV12</stp>
        <stp>MC FP Equity</stp>
        <stp>EARN_FOR_COMMON</stp>
        <stp>FQ1 2016</stp>
        <stp>FQ1 2016</stp>
        <stp>[FA1_4r4lnyay.xlsx]Income - Adjusted!R13C31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 t="s">
        <v>—</v>
        <stp/>
        <stp>##V3_BDHV12</stp>
        <stp>MC FP Equity</stp>
        <stp>EARN_FOR_COMMON</stp>
        <stp>FQ1 2012</stp>
        <stp>FQ1 2012</stp>
        <stp>[FA1_4r4lnyay.xlsx]Income - Adjusted!R13C15</stp>
        <stp>Currency=USD</stp>
        <stp>Period=FQ</stp>
        <stp>BEST_FPERIOD_OVERRIDE=FQ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opLeftCell="V1" workbookViewId="0">
      <selection activeCell="V1" sqref="A1:XFD1048576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4</v>
      </c>
      <c r="B4" s="3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</row>
    <row r="5" spans="1:42" x14ac:dyDescent="0.25">
      <c r="A5" s="9" t="s">
        <v>45</v>
      </c>
      <c r="B5" s="9"/>
      <c r="C5" s="5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  <c r="Q5" s="5" t="s">
        <v>60</v>
      </c>
      <c r="R5" s="5" t="s">
        <v>61</v>
      </c>
      <c r="S5" s="5" t="s">
        <v>62</v>
      </c>
      <c r="T5" s="5" t="s">
        <v>63</v>
      </c>
      <c r="U5" s="5" t="s">
        <v>64</v>
      </c>
      <c r="V5" s="5" t="s">
        <v>65</v>
      </c>
      <c r="W5" s="5" t="s">
        <v>66</v>
      </c>
      <c r="X5" s="5" t="s">
        <v>67</v>
      </c>
      <c r="Y5" s="5" t="s">
        <v>68</v>
      </c>
      <c r="Z5" s="5" t="s">
        <v>69</v>
      </c>
      <c r="AA5" s="5" t="s">
        <v>70</v>
      </c>
      <c r="AB5" s="5" t="s">
        <v>71</v>
      </c>
      <c r="AC5" s="5" t="s">
        <v>72</v>
      </c>
      <c r="AD5" s="5" t="s">
        <v>73</v>
      </c>
      <c r="AE5" s="5" t="s">
        <v>74</v>
      </c>
      <c r="AF5" s="5" t="s">
        <v>75</v>
      </c>
      <c r="AG5" s="5" t="s">
        <v>76</v>
      </c>
      <c r="AH5" s="5" t="s">
        <v>77</v>
      </c>
      <c r="AI5" s="5" t="s">
        <v>78</v>
      </c>
      <c r="AJ5" s="5" t="s">
        <v>79</v>
      </c>
      <c r="AK5" s="5" t="s">
        <v>80</v>
      </c>
      <c r="AL5" s="5" t="s">
        <v>81</v>
      </c>
      <c r="AM5" s="5" t="s">
        <v>82</v>
      </c>
      <c r="AN5" s="5" t="s">
        <v>83</v>
      </c>
      <c r="AO5" s="5" t="s">
        <v>84</v>
      </c>
      <c r="AP5" s="5" t="s">
        <v>85</v>
      </c>
    </row>
    <row r="6" spans="1:42" x14ac:dyDescent="0.25">
      <c r="A6" s="6" t="s">
        <v>0</v>
      </c>
      <c r="B6" s="6" t="s">
        <v>86</v>
      </c>
      <c r="C6" s="12">
        <f>_xll.BDH("MC FP Equity","SALES_REV_TURN","FQ1 2009","FQ1 2009","Currency=USD","Period=FQ","BEST_FPERIOD_OVERRIDE=FQ","FILING_STATUS=MR","SCALING_FORMAT=MLN","FA_ADJUSTED=Adjusted","Sort=A","Dates=H","DateFormat=P","Fill=—","Direction=H","UseDPDF=Y")</f>
        <v>5243.7475000000004</v>
      </c>
      <c r="D6" s="12">
        <f>_xll.BDH("MC FP Equity","SALES_REV_TURN","FQ2 2009","FQ2 2009","Currency=USD","Period=FQ","BEST_FPERIOD_OVERRIDE=FQ","FILING_STATUS=MR","SCALING_FORMAT=MLN","FA_ADJUSTED=Adjusted","Sort=A","Dates=H","DateFormat=P","Fill=—","Direction=H","UseDPDF=Y")</f>
        <v>5169.2685000000001</v>
      </c>
      <c r="E6" s="12">
        <f>_xll.BDH("MC FP Equity","SALES_REV_TURN","FQ3 2009","FQ3 2009","Currency=USD","Period=FQ","BEST_FPERIOD_OVERRIDE=FQ","FILING_STATUS=MR","SCALING_FORMAT=MLN","FA_ADJUSTED=Adjusted","Sort=A","Dates=H","DateFormat=P","Fill=—","Direction=H","UseDPDF=Y")</f>
        <v>5915.2740999999996</v>
      </c>
      <c r="F6" s="12">
        <f>_xll.BDH("MC FP Equity","SALES_REV_TURN","FQ4 2009","FQ4 2009","Currency=USD","Period=FQ","BEST_FPERIOD_OVERRIDE=FQ","FILING_STATUS=MR","SCALING_FORMAT=MLN","FA_ADJUSTED=Adjusted","Sort=A","Dates=H","DateFormat=P","Fill=—","Direction=H","UseDPDF=Y")</f>
        <v>7538.5119999999997</v>
      </c>
      <c r="G6" s="12">
        <f>_xll.BDH("MC FP Equity","SALES_REV_TURN","FQ1 2010","FQ1 2010","Currency=USD","Period=FQ","BEST_FPERIOD_OVERRIDE=FQ","FILING_STATUS=MR","SCALING_FORMAT=MLN","FA_ADJUSTED=Adjusted","Sort=A","Dates=H","DateFormat=P","Fill=—","Direction=H","UseDPDF=Y")</f>
        <v>6188.7767000000003</v>
      </c>
      <c r="H6" s="12">
        <f>_xll.BDH("MC FP Equity","SALES_REV_TURN","FQ2 2010","FQ2 2010","Currency=USD","Period=FQ","BEST_FPERIOD_OVERRIDE=FQ","FILING_STATUS=MR","SCALING_FORMAT=MLN","FA_ADJUSTED=Adjusted","Sort=A","Dates=H","DateFormat=P","Fill=—","Direction=H","UseDPDF=Y")</f>
        <v>5891.4282000000003</v>
      </c>
      <c r="I6" s="12">
        <f>_xll.BDH("MC FP Equity","SALES_REV_TURN","FQ3 2010","FQ3 2010","Currency=USD","Period=FQ","BEST_FPERIOD_OVERRIDE=FQ","FILING_STATUS=MR","SCALING_FORMAT=MLN","FA_ADJUSTED=Adjusted","Sort=A","Dates=H","DateFormat=P","Fill=—","Direction=H","UseDPDF=Y")</f>
        <v>6606.8104999999996</v>
      </c>
      <c r="J6" s="12">
        <f>_xll.BDH("MC FP Equity","SALES_REV_TURN","FQ4 2010","FQ4 2010","Currency=USD","Period=FQ","BEST_FPERIOD_OVERRIDE=FQ","FILING_STATUS=MR","SCALING_FORMAT=MLN","FA_ADJUSTED=Adjusted","Sort=A","Dates=H","DateFormat=P","Fill=—","Direction=H","UseDPDF=Y")</f>
        <v>8294.5755000000008</v>
      </c>
      <c r="K6" s="12">
        <f>_xll.BDH("MC FP Equity","SALES_REV_TURN","FQ1 2011","FQ1 2011","Currency=USD","Period=FQ","BEST_FPERIOD_OVERRIDE=FQ","FILING_STATUS=MR","SCALING_FORMAT=MLN","FA_ADJUSTED=Adjusted","Sort=A","Dates=H","DateFormat=P","Fill=—","Direction=H","UseDPDF=Y")</f>
        <v>7183.8620000000001</v>
      </c>
      <c r="L6" s="12">
        <f>_xll.BDH("MC FP Equity","SALES_REV_TURN","FQ2 2011","FQ2 2011","Currency=USD","Period=FQ","BEST_FPERIOD_OVERRIDE=FQ","FILING_STATUS=MR","SCALING_FORMAT=MLN","FA_ADJUSTED=Adjusted","Sort=A","Dates=H","DateFormat=P","Fill=—","Direction=H","UseDPDF=Y")</f>
        <v>7262.7066999999997</v>
      </c>
      <c r="M6" s="12">
        <f>_xll.BDH("MC FP Equity","SALES_REV_TURN","FQ3 2011","FQ3 2011","Currency=USD","Period=FQ","BEST_FPERIOD_OVERRIDE=FQ","FILING_STATUS=MR","SCALING_FORMAT=MLN","FA_ADJUSTED=Adjusted","Sort=A","Dates=H","DateFormat=P","Fill=—","Direction=H","UseDPDF=Y")</f>
        <v>8491.8338999999996</v>
      </c>
      <c r="N6" s="12">
        <f>_xll.BDH("MC FP Equity","SALES_REV_TURN","FQ4 2011","FQ4 2011","Currency=USD","Period=FQ","BEST_FPERIOD_OVERRIDE=FQ","FILING_STATUS=MR","SCALING_FORMAT=MLN","FA_ADJUSTED=Adjusted","Sort=A","Dates=H","DateFormat=P","Fill=—","Direction=H","UseDPDF=Y")</f>
        <v>9912.2121999999999</v>
      </c>
      <c r="O6" s="12">
        <f>_xll.BDH("MC FP Equity","SALES_REV_TURN","FQ1 2012","FQ1 2012","Currency=USD","Period=FQ","BEST_FPERIOD_OVERRIDE=FQ","FILING_STATUS=MR","SCALING_FORMAT=MLN","FA_ADJUSTED=Adjusted","Sort=A","Dates=H","DateFormat=P","Fill=—","Direction=H","UseDPDF=Y")</f>
        <v>8632.8363000000008</v>
      </c>
      <c r="P6" s="12">
        <f>_xll.BDH("MC FP Equity","SALES_REV_TURN","FQ2 2012","FQ2 2012","Currency=USD","Period=FQ","BEST_FPERIOD_OVERRIDE=FQ","FILING_STATUS=MR","SCALING_FORMAT=MLN","FA_ADJUSTED=Adjusted","Sort=A","Dates=H","DateFormat=P","Fill=—","Direction=H","UseDPDF=Y")</f>
        <v>8191.9742999999999</v>
      </c>
      <c r="Q6" s="12">
        <f>_xll.BDH("MC FP Equity","SALES_REV_TURN","FQ3 2012","FQ3 2012","Currency=USD","Period=FQ","BEST_FPERIOD_OVERRIDE=FQ","FILING_STATUS=MR","SCALING_FORMAT=MLN","FA_ADJUSTED=Adjusted","Sort=A","Dates=H","DateFormat=P","Fill=—","Direction=H","UseDPDF=Y")</f>
        <v>8631.9122000000007</v>
      </c>
      <c r="R6" s="12">
        <f>_xll.BDH("MC FP Equity","SALES_REV_TURN","FQ4 2012","FQ4 2012","Currency=USD","Period=FQ","BEST_FPERIOD_OVERRIDE=FQ","FILING_STATUS=MR","SCALING_FORMAT=MLN","FA_ADJUSTED=Adjusted","Sort=A","Dates=H","DateFormat=P","Fill=—","Direction=H","UseDPDF=Y")</f>
        <v>10687.6466</v>
      </c>
      <c r="S6" s="12">
        <f>_xll.BDH("MC FP Equity","SALES_REV_TURN","FQ1 2013","FQ1 2013","Currency=USD","Period=FQ","BEST_FPERIOD_OVERRIDE=FQ","FILING_STATUS=MR","SCALING_FORMAT=MLN","FA_ADJUSTED=Adjusted","Sort=A","Dates=H","DateFormat=P","Fill=—","Direction=H","UseDPDF=Y")</f>
        <v>9126.8423999999995</v>
      </c>
      <c r="T6" s="12">
        <f>_xll.BDH("MC FP Equity","SALES_REV_TURN","FQ2 2013","FQ2 2013","Currency=USD","Period=FQ","BEST_FPERIOD_OVERRIDE=FQ","FILING_STATUS=MR","SCALING_FORMAT=MLN","FA_ADJUSTED=Adjusted","Sort=A","Dates=H","DateFormat=P","Fill=—","Direction=H","UseDPDF=Y")</f>
        <v>8776.5334999999995</v>
      </c>
      <c r="U6" s="12">
        <f>_xll.BDH("MC FP Equity","SALES_REV_TURN","FQ3 2013","FQ3 2013","Currency=USD","Period=FQ","BEST_FPERIOD_OVERRIDE=FQ","FILING_STATUS=MR","SCALING_FORMAT=MLN","FA_ADJUSTED=Adjusted","Sort=A","Dates=H","DateFormat=P","Fill=—","Direction=H","UseDPDF=Y")</f>
        <v>9259.4262999999992</v>
      </c>
      <c r="V6" s="12">
        <f>_xll.BDH("MC FP Equity","SALES_REV_TURN","FQ4 2013","FQ4 2013","Currency=USD","Period=FQ","BEST_FPERIOD_OVERRIDE=FQ","FILING_STATUS=MR","SCALING_FORMAT=MLN","FA_ADJUSTED=Adjusted","Sort=A","Dates=H","DateFormat=P","Fill=—","Direction=H","UseDPDF=Y")</f>
        <v>11483.1402</v>
      </c>
      <c r="W6" s="12">
        <f>_xll.BDH("MC FP Equity","SALES_REV_TURN","FQ1 2014","FQ1 2014","Currency=USD","Period=FQ","BEST_FPERIOD_OVERRIDE=FQ","FILING_STATUS=MR","SCALING_FORMAT=MLN","FA_ADJUSTED=Adjusted","Sort=A","Dates=H","DateFormat=P","Fill=—","Direction=H","UseDPDF=Y")</f>
        <v>9875.0787</v>
      </c>
      <c r="X6" s="12">
        <f>_xll.BDH("MC FP Equity","SALES_REV_TURN","FQ2 2014","FQ2 2014","Currency=USD","Period=FQ","BEST_FPERIOD_OVERRIDE=FQ","FILING_STATUS=MR","SCALING_FORMAT=MLN","FA_ADJUSTED=Adjusted","Sort=A","Dates=H","DateFormat=P","Fill=—","Direction=H","UseDPDF=Y")</f>
        <v>9329.9424999999992</v>
      </c>
      <c r="Y6" s="12">
        <f>_xll.BDH("MC FP Equity","SALES_REV_TURN","FQ3 2014","FQ3 2014","Currency=USD","Period=FQ","BEST_FPERIOD_OVERRIDE=FQ","FILING_STATUS=MR","SCALING_FORMAT=MLN","FA_ADJUSTED=Adjusted","Sort=A","Dates=H","DateFormat=P","Fill=—","Direction=H","UseDPDF=Y")</f>
        <v>9791.2733000000007</v>
      </c>
      <c r="Z6" s="12">
        <f>_xll.BDH("MC FP Equity","SALES_REV_TURN","FQ4 2014","FQ4 2014","Currency=USD","Period=FQ","BEST_FPERIOD_OVERRIDE=FQ","FILING_STATUS=MR","SCALING_FORMAT=MLN","FA_ADJUSTED=Adjusted","Sort=A","Dates=H","DateFormat=P","Fill=—","Direction=H","UseDPDF=Y")</f>
        <v>11539.4951</v>
      </c>
      <c r="AA6" s="12">
        <f>_xll.BDH("MC FP Equity","SALES_REV_TURN","FQ1 2015","FQ1 2015","Currency=USD","Period=FQ","BEST_FPERIOD_OVERRIDE=FQ","FILING_STATUS=MR","SCALING_FORMAT=MLN","FA_ADJUSTED=Adjusted","Sort=A","Dates=H","DateFormat=P","Fill=—","Direction=H","UseDPDF=Y")</f>
        <v>9375.6944000000003</v>
      </c>
      <c r="AB6" s="12">
        <f>_xll.BDH("MC FP Equity","SALES_REV_TURN","FQ2 2015","FQ2 2015","Currency=USD","Period=FQ","BEST_FPERIOD_OVERRIDE=FQ","FILING_STATUS=MR","SCALING_FORMAT=MLN","FA_ADJUSTED=Adjusted","Sort=A","Dates=H","DateFormat=P","Fill=—","Direction=H","UseDPDF=Y")</f>
        <v>9279.7955999999995</v>
      </c>
      <c r="AC6" s="12">
        <f>_xll.BDH("MC FP Equity","SALES_REV_TURN","FQ3 2015","FQ3 2015","Currency=USD","Period=FQ","BEST_FPERIOD_OVERRIDE=FQ","FILING_STATUS=MR","SCALING_FORMAT=MLN","FA_ADJUSTED=Adjusted","Sort=A","Dates=H","DateFormat=P","Fill=—","Direction=H","UseDPDF=Y")</f>
        <v>9541.8009000000002</v>
      </c>
      <c r="AD6" s="12">
        <f>_xll.BDH("MC FP Equity","SALES_REV_TURN","FQ4 2015","FQ4 2015","Currency=USD","Period=FQ","BEST_FPERIOD_OVERRIDE=FQ","FILING_STATUS=MR","SCALING_FORMAT=MLN","FA_ADJUSTED=Adjusted","Sort=A","Dates=H","DateFormat=P","Fill=—","Direction=H","UseDPDF=Y")</f>
        <v>11363.3771</v>
      </c>
      <c r="AE6" s="12">
        <f>_xll.BDH("MC FP Equity","SALES_REV_TURN","FQ1 2016","FQ1 2016","Currency=USD","Period=FQ","BEST_FPERIOD_OVERRIDE=FQ","FILING_STATUS=MR","SCALING_FORMAT=MLN","FA_ADJUSTED=Adjusted","Sort=A","Dates=H","DateFormat=P","Fill=—","Direction=H","UseDPDF=Y")</f>
        <v>9511.6880000000001</v>
      </c>
      <c r="AF6" s="12">
        <f>_xll.BDH("MC FP Equity","SALES_REV_TURN","FQ2 2016","FQ2 2016","Currency=USD","Period=FQ","BEST_FPERIOD_OVERRIDE=FQ","FILING_STATUS=MR","SCALING_FORMAT=MLN","FA_ADJUSTED=Adjusted","Sort=A","Dates=H","DateFormat=P","Fill=—","Direction=H","UseDPDF=Y")</f>
        <v>9678.0681999999997</v>
      </c>
      <c r="AG6" s="12">
        <f>_xll.BDH("MC FP Equity","SALES_REV_TURN","FQ3 2016","FQ3 2016","Currency=USD","Period=FQ","BEST_FPERIOD_OVERRIDE=FQ","FILING_STATUS=MR","SCALING_FORMAT=MLN","FA_ADJUSTED=Adjusted","Sort=A","Dates=H","DateFormat=P","Fill=—","Direction=H","UseDPDF=Y")</f>
        <v>10199.768400000001</v>
      </c>
      <c r="AH6" s="12">
        <f>_xll.BDH("MC FP Equity","SALES_REV_TURN","FQ4 2016","FQ4 2016","Currency=USD","Period=FQ","BEST_FPERIOD_OVERRIDE=FQ","FILING_STATUS=MR","SCALING_FORMAT=MLN","FA_ADJUSTED=Adjusted","Sort=A","Dates=H","DateFormat=P","Fill=—","Direction=H","UseDPDF=Y")</f>
        <v>12153.0807</v>
      </c>
      <c r="AI6" s="12">
        <f>_xll.BDH("MC FP Equity","SALES_REV_TURN","FQ1 2017","FQ1 2017","Currency=USD","Period=FQ","BEST_FPERIOD_OVERRIDE=FQ","FILING_STATUS=MR","SCALING_FORMAT=MLN","FA_ADJUSTED=Adjusted","Sort=A","Dates=H","DateFormat=P","Fill=—","Direction=H","UseDPDF=Y")</f>
        <v>10528.2839</v>
      </c>
      <c r="AJ6" s="12">
        <f>_xll.BDH("MC FP Equity","SALES_REV_TURN","FQ2 2017","FQ2 2017","Currency=USD","Period=FQ","BEST_FPERIOD_OVERRIDE=FQ","FILING_STATUS=MR","SCALING_FORMAT=MLN","FA_ADJUSTED=Adjusted","Sort=A","Dates=H","DateFormat=P","Fill=—","Direction=H","UseDPDF=Y")</f>
        <v>10823.204299999999</v>
      </c>
      <c r="AK6" s="12">
        <f>_xll.BDH("MC FP Equity","SALES_REV_TURN","FQ3 2017","FQ3 2017","Currency=USD","Period=FQ","BEST_FPERIOD_OVERRIDE=FQ","FILING_STATUS=MR","SCALING_FORMAT=MLN","FA_ADJUSTED=Adjusted","Sort=A","Dates=H","DateFormat=P","Fill=—","Direction=H","UseDPDF=Y")</f>
        <v>12196.8948</v>
      </c>
      <c r="AL6" s="12">
        <f>_xll.BDH("MC FP Equity","SALES_REV_TURN","FQ4 2017","FQ4 2017","Currency=USD","Period=FQ","BEST_FPERIOD_OVERRIDE=FQ","FILING_STATUS=MR","SCALING_FORMAT=MLN","FA_ADJUSTED=Adjusted","Sort=A","Dates=H","DateFormat=P","Fill=—","Direction=H","UseDPDF=Y")</f>
        <v>14770.008400000001</v>
      </c>
      <c r="AM6" s="12">
        <f>_xll.BDH("MC FP Equity","SALES_REV_TURN","FQ1 2018","FQ1 2018","Currency=USD","Period=FQ","BEST_FPERIOD_OVERRIDE=FQ","FILING_STATUS=MR","SCALING_FORMAT=MLN","FA_ADJUSTED=Adjusted","Sort=A","Dates=H","DateFormat=P","Fill=—","Direction=H","UseDPDF=Y")</f>
        <v>13339.186799999999</v>
      </c>
      <c r="AN6" s="12">
        <f>_xll.BDH("MC FP Equity","SALES_REV_TURN","FQ2 2018","FQ2 2018","Currency=USD","Period=FQ","BEST_FPERIOD_OVERRIDE=FQ","FILING_STATUS=MR","SCALING_FORMAT=MLN","FA_ADJUSTED=Adjusted","Sort=A","Dates=H","DateFormat=P","Fill=—","Direction=H","UseDPDF=Y")</f>
        <v>12990.1031</v>
      </c>
      <c r="AO6" s="12">
        <v>13084.941999999999</v>
      </c>
      <c r="AP6" s="12">
        <v>15777.661</v>
      </c>
    </row>
    <row r="7" spans="1:42" x14ac:dyDescent="0.25">
      <c r="A7" s="10" t="s">
        <v>87</v>
      </c>
      <c r="B7" s="10" t="s">
        <v>86</v>
      </c>
      <c r="C7" s="14" t="s">
        <v>88</v>
      </c>
      <c r="D7" s="14" t="s">
        <v>88</v>
      </c>
      <c r="E7" s="14" t="s">
        <v>88</v>
      </c>
      <c r="F7" s="14" t="s">
        <v>88</v>
      </c>
      <c r="G7" s="14">
        <v>11.299154</v>
      </c>
      <c r="H7" s="14">
        <v>21.987871999999999</v>
      </c>
      <c r="I7" s="14">
        <v>23.603386</v>
      </c>
      <c r="J7" s="14">
        <v>19.639710000000001</v>
      </c>
      <c r="K7" s="14">
        <v>17.330054000000001</v>
      </c>
      <c r="L7" s="14">
        <v>9.0339310000000008</v>
      </c>
      <c r="M7" s="14">
        <v>17.609078</v>
      </c>
      <c r="N7" s="14">
        <v>20.392799</v>
      </c>
      <c r="O7" s="14">
        <v>25.443110000000001</v>
      </c>
      <c r="P7" s="14">
        <v>26.541129999999999</v>
      </c>
      <c r="Q7" s="14">
        <v>14.789552</v>
      </c>
      <c r="R7" s="14">
        <v>11.976618</v>
      </c>
      <c r="S7" s="14">
        <v>5.028867</v>
      </c>
      <c r="T7" s="14">
        <v>5.2474939999999997</v>
      </c>
      <c r="U7" s="14">
        <v>1.3043480000000001</v>
      </c>
      <c r="V7" s="14">
        <v>2.3916469999999999</v>
      </c>
      <c r="W7" s="14">
        <v>4.238391</v>
      </c>
      <c r="X7" s="14">
        <v>1.250186</v>
      </c>
      <c r="Y7" s="14">
        <v>5.693848</v>
      </c>
      <c r="Z7" s="14">
        <v>9.5684140000000006</v>
      </c>
      <c r="AA7" s="14">
        <v>15.500971</v>
      </c>
      <c r="AB7" s="14">
        <v>23.239747000000001</v>
      </c>
      <c r="AC7" s="14">
        <v>16.147807</v>
      </c>
      <c r="AD7" s="14">
        <v>12.282221</v>
      </c>
      <c r="AE7" s="14">
        <v>3.568425</v>
      </c>
      <c r="AF7" s="14">
        <v>2.1946560000000002</v>
      </c>
      <c r="AG7" s="14">
        <v>6.491085</v>
      </c>
      <c r="AH7" s="14">
        <v>8.6545880000000004</v>
      </c>
      <c r="AI7" s="14">
        <v>14.663573</v>
      </c>
      <c r="AJ7" s="14">
        <v>14.729225</v>
      </c>
      <c r="AK7" s="14">
        <v>13.602539</v>
      </c>
      <c r="AL7" s="14">
        <v>11.238246999999999</v>
      </c>
      <c r="AM7" s="14">
        <v>9.813841</v>
      </c>
      <c r="AN7" s="14">
        <v>10.844353999999999</v>
      </c>
      <c r="AO7" s="14">
        <v>7.2809491496851502</v>
      </c>
      <c r="AP7" s="14">
        <v>6.8219389204445697</v>
      </c>
    </row>
    <row r="8" spans="1:42" x14ac:dyDescent="0.25">
      <c r="A8" s="6" t="s">
        <v>1</v>
      </c>
      <c r="B8" s="6" t="s">
        <v>89</v>
      </c>
      <c r="C8" s="12" t="str">
        <f>_xll.BDH("MC FP Equity","GROSS_PROFIT","FQ1 2009","FQ1 2009","Currency=USD","Period=FQ","BEST_FPERIOD_OVERRIDE=FQ","FILING_STATUS=MR","SCALING_FORMAT=MLN","FA_ADJUSTED=Adjusted","Sort=A","Dates=H","DateFormat=P","Fill=—","Direction=H","UseDPDF=Y")</f>
        <v>—</v>
      </c>
      <c r="D8" s="12" t="str">
        <f>_xll.BDH("MC FP Equity","GROSS_PROFIT","FQ2 2009","FQ2 2009","Currency=USD","Period=FQ","BEST_FPERIOD_OVERRIDE=FQ","FILING_STATUS=MR","SCALING_FORMAT=MLN","FA_ADJUSTED=Adjusted","Sort=A","Dates=H","DateFormat=P","Fill=—","Direction=H","UseDPDF=Y")</f>
        <v>—</v>
      </c>
      <c r="E8" s="12" t="str">
        <f>_xll.BDH("MC FP Equity","GROSS_PROFIT","FQ3 2009","FQ3 2009","Currency=USD","Period=FQ","BEST_FPERIOD_OVERRIDE=FQ","FILING_STATUS=MR","SCALING_FORMAT=MLN","FA_ADJUSTED=Adjusted","Sort=A","Dates=H","DateFormat=P","Fill=—","Direction=H","UseDPDF=Y")</f>
        <v>—</v>
      </c>
      <c r="F8" s="12" t="str">
        <f>_xll.BDH("MC FP Equity","GROSS_PROFIT","FQ4 2009","FQ4 2009","Currency=USD","Period=FQ","BEST_FPERIOD_OVERRIDE=FQ","FILING_STATUS=MR","SCALING_FORMAT=MLN","FA_ADJUSTED=Adjusted","Sort=A","Dates=H","DateFormat=P","Fill=—","Direction=H","UseDPDF=Y")</f>
        <v>—</v>
      </c>
      <c r="G8" s="12" t="str">
        <f>_xll.BDH("MC FP Equity","GROSS_PROFIT","FQ1 2010","FQ1 2010","Currency=USD","Period=FQ","BEST_FPERIOD_OVERRIDE=FQ","FILING_STATUS=MR","SCALING_FORMAT=MLN","FA_ADJUSTED=Adjusted","Sort=A","Dates=H","DateFormat=P","Fill=—","Direction=H","UseDPDF=Y")</f>
        <v>—</v>
      </c>
      <c r="H8" s="12" t="str">
        <f>_xll.BDH("MC FP Equity","GROSS_PROFIT","FQ2 2010","FQ2 2010","Currency=USD","Period=FQ","BEST_FPERIOD_OVERRIDE=FQ","FILING_STATUS=MR","SCALING_FORMAT=MLN","FA_ADJUSTED=Adjusted","Sort=A","Dates=H","DateFormat=P","Fill=—","Direction=H","UseDPDF=Y")</f>
        <v>—</v>
      </c>
      <c r="I8" s="12" t="str">
        <f>_xll.BDH("MC FP Equity","GROSS_PROFIT","FQ3 2010","FQ3 2010","Currency=USD","Period=FQ","BEST_FPERIOD_OVERRIDE=FQ","FILING_STATUS=MR","SCALING_FORMAT=MLN","FA_ADJUSTED=Adjusted","Sort=A","Dates=H","DateFormat=P","Fill=—","Direction=H","UseDPDF=Y")</f>
        <v>—</v>
      </c>
      <c r="J8" s="12" t="str">
        <f>_xll.BDH("MC FP Equity","GROSS_PROFIT","FQ4 2010","FQ4 2010","Currency=USD","Period=FQ","BEST_FPERIOD_OVERRIDE=FQ","FILING_STATUS=MR","SCALING_FORMAT=MLN","FA_ADJUSTED=Adjusted","Sort=A","Dates=H","DateFormat=P","Fill=—","Direction=H","UseDPDF=Y")</f>
        <v>—</v>
      </c>
      <c r="K8" s="12" t="str">
        <f>_xll.BDH("MC FP Equity","GROSS_PROFIT","FQ1 2011","FQ1 2011","Currency=USD","Period=FQ","BEST_FPERIOD_OVERRIDE=FQ","FILING_STATUS=MR","SCALING_FORMAT=MLN","FA_ADJUSTED=Adjusted","Sort=A","Dates=H","DateFormat=P","Fill=—","Direction=H","UseDPDF=Y")</f>
        <v>—</v>
      </c>
      <c r="L8" s="12" t="str">
        <f>_xll.BDH("MC FP Equity","GROSS_PROFIT","FQ2 2011","FQ2 2011","Currency=USD","Period=FQ","BEST_FPERIOD_OVERRIDE=FQ","FILING_STATUS=MR","SCALING_FORMAT=MLN","FA_ADJUSTED=Adjusted","Sort=A","Dates=H","DateFormat=P","Fill=—","Direction=H","UseDPDF=Y")</f>
        <v>—</v>
      </c>
      <c r="M8" s="12" t="str">
        <f>_xll.BDH("MC FP Equity","GROSS_PROFIT","FQ3 2011","FQ3 2011","Currency=USD","Period=FQ","BEST_FPERIOD_OVERRIDE=FQ","FILING_STATUS=MR","SCALING_FORMAT=MLN","FA_ADJUSTED=Adjusted","Sort=A","Dates=H","DateFormat=P","Fill=—","Direction=H","UseDPDF=Y")</f>
        <v>—</v>
      </c>
      <c r="N8" s="12" t="str">
        <f>_xll.BDH("MC FP Equity","GROSS_PROFIT","FQ4 2011","FQ4 2011","Currency=USD","Period=FQ","BEST_FPERIOD_OVERRIDE=FQ","FILING_STATUS=MR","SCALING_FORMAT=MLN","FA_ADJUSTED=Adjusted","Sort=A","Dates=H","DateFormat=P","Fill=—","Direction=H","UseDPDF=Y")</f>
        <v>—</v>
      </c>
      <c r="O8" s="12" t="str">
        <f>_xll.BDH("MC FP Equity","GROSS_PROFIT","FQ1 2012","FQ1 2012","Currency=USD","Period=FQ","BEST_FPERIOD_OVERRIDE=FQ","FILING_STATUS=MR","SCALING_FORMAT=MLN","FA_ADJUSTED=Adjusted","Sort=A","Dates=H","DateFormat=P","Fill=—","Direction=H","UseDPDF=Y")</f>
        <v>—</v>
      </c>
      <c r="P8" s="12" t="str">
        <f>_xll.BDH("MC FP Equity","GROSS_PROFIT","FQ2 2012","FQ2 2012","Currency=USD","Period=FQ","BEST_FPERIOD_OVERRIDE=FQ","FILING_STATUS=MR","SCALING_FORMAT=MLN","FA_ADJUSTED=Adjusted","Sort=A","Dates=H","DateFormat=P","Fill=—","Direction=H","UseDPDF=Y")</f>
        <v>—</v>
      </c>
      <c r="Q8" s="12" t="str">
        <f>_xll.BDH("MC FP Equity","GROSS_PROFIT","FQ3 2012","FQ3 2012","Currency=USD","Period=FQ","BEST_FPERIOD_OVERRIDE=FQ","FILING_STATUS=MR","SCALING_FORMAT=MLN","FA_ADJUSTED=Adjusted","Sort=A","Dates=H","DateFormat=P","Fill=—","Direction=H","UseDPDF=Y")</f>
        <v>—</v>
      </c>
      <c r="R8" s="12" t="str">
        <f>_xll.BDH("MC FP Equity","GROSS_PROFIT","FQ4 2012","FQ4 2012","Currency=USD","Period=FQ","BEST_FPERIOD_OVERRIDE=FQ","FILING_STATUS=MR","SCALING_FORMAT=MLN","FA_ADJUSTED=Adjusted","Sort=A","Dates=H","DateFormat=P","Fill=—","Direction=H","UseDPDF=Y")</f>
        <v>—</v>
      </c>
      <c r="S8" s="12" t="str">
        <f>_xll.BDH("MC FP Equity","GROSS_PROFIT","FQ1 2013","FQ1 2013","Currency=USD","Period=FQ","BEST_FPERIOD_OVERRIDE=FQ","FILING_STATUS=MR","SCALING_FORMAT=MLN","FA_ADJUSTED=Adjusted","Sort=A","Dates=H","DateFormat=P","Fill=—","Direction=H","UseDPDF=Y")</f>
        <v>—</v>
      </c>
      <c r="T8" s="12" t="str">
        <f>_xll.BDH("MC FP Equity","GROSS_PROFIT","FQ2 2013","FQ2 2013","Currency=USD","Period=FQ","BEST_FPERIOD_OVERRIDE=FQ","FILING_STATUS=MR","SCALING_FORMAT=MLN","FA_ADJUSTED=Adjusted","Sort=A","Dates=H","DateFormat=P","Fill=—","Direction=H","UseDPDF=Y")</f>
        <v>—</v>
      </c>
      <c r="U8" s="12" t="str">
        <f>_xll.BDH("MC FP Equity","GROSS_PROFIT","FQ3 2013","FQ3 2013","Currency=USD","Period=FQ","BEST_FPERIOD_OVERRIDE=FQ","FILING_STATUS=MR","SCALING_FORMAT=MLN","FA_ADJUSTED=Adjusted","Sort=A","Dates=H","DateFormat=P","Fill=—","Direction=H","UseDPDF=Y")</f>
        <v>—</v>
      </c>
      <c r="V8" s="12" t="str">
        <f>_xll.BDH("MC FP Equity","GROSS_PROFIT","FQ4 2013","FQ4 2013","Currency=USD","Period=FQ","BEST_FPERIOD_OVERRIDE=FQ","FILING_STATUS=MR","SCALING_FORMAT=MLN","FA_ADJUSTED=Adjusted","Sort=A","Dates=H","DateFormat=P","Fill=—","Direction=H","UseDPDF=Y")</f>
        <v>—</v>
      </c>
      <c r="W8" s="12" t="str">
        <f>_xll.BDH("MC FP Equity","GROSS_PROFIT","FQ1 2014","FQ1 2014","Currency=USD","Period=FQ","BEST_FPERIOD_OVERRIDE=FQ","FILING_STATUS=MR","SCALING_FORMAT=MLN","FA_ADJUSTED=Adjusted","Sort=A","Dates=H","DateFormat=P","Fill=—","Direction=H","UseDPDF=Y")</f>
        <v>—</v>
      </c>
      <c r="X8" s="12" t="str">
        <f>_xll.BDH("MC FP Equity","GROSS_PROFIT","FQ2 2014","FQ2 2014","Currency=USD","Period=FQ","BEST_FPERIOD_OVERRIDE=FQ","FILING_STATUS=MR","SCALING_FORMAT=MLN","FA_ADJUSTED=Adjusted","Sort=A","Dates=H","DateFormat=P","Fill=—","Direction=H","UseDPDF=Y")</f>
        <v>—</v>
      </c>
      <c r="Y8" s="12" t="str">
        <f>_xll.BDH("MC FP Equity","GROSS_PROFIT","FQ3 2014","FQ3 2014","Currency=USD","Period=FQ","BEST_FPERIOD_OVERRIDE=FQ","FILING_STATUS=MR","SCALING_FORMAT=MLN","FA_ADJUSTED=Adjusted","Sort=A","Dates=H","DateFormat=P","Fill=—","Direction=H","UseDPDF=Y")</f>
        <v>—</v>
      </c>
      <c r="Z8" s="12" t="str">
        <f>_xll.BDH("MC FP Equity","GROSS_PROFIT","FQ4 2014","FQ4 2014","Currency=USD","Period=FQ","BEST_FPERIOD_OVERRIDE=FQ","FILING_STATUS=MR","SCALING_FORMAT=MLN","FA_ADJUSTED=Adjusted","Sort=A","Dates=H","DateFormat=P","Fill=—","Direction=H","UseDPDF=Y")</f>
        <v>—</v>
      </c>
      <c r="AA8" s="12" t="str">
        <f>_xll.BDH("MC FP Equity","GROSS_PROFIT","FQ1 2015","FQ1 2015","Currency=USD","Period=FQ","BEST_FPERIOD_OVERRIDE=FQ","FILING_STATUS=MR","SCALING_FORMAT=MLN","FA_ADJUSTED=Adjusted","Sort=A","Dates=H","DateFormat=P","Fill=—","Direction=H","UseDPDF=Y")</f>
        <v>—</v>
      </c>
      <c r="AB8" s="12" t="str">
        <f>_xll.BDH("MC FP Equity","GROSS_PROFIT","FQ2 2015","FQ2 2015","Currency=USD","Period=FQ","BEST_FPERIOD_OVERRIDE=FQ","FILING_STATUS=MR","SCALING_FORMAT=MLN","FA_ADJUSTED=Adjusted","Sort=A","Dates=H","DateFormat=P","Fill=—","Direction=H","UseDPDF=Y")</f>
        <v>—</v>
      </c>
      <c r="AC8" s="12" t="str">
        <f>_xll.BDH("MC FP Equity","GROSS_PROFIT","FQ3 2015","FQ3 2015","Currency=USD","Period=FQ","BEST_FPERIOD_OVERRIDE=FQ","FILING_STATUS=MR","SCALING_FORMAT=MLN","FA_ADJUSTED=Adjusted","Sort=A","Dates=H","DateFormat=P","Fill=—","Direction=H","UseDPDF=Y")</f>
        <v>—</v>
      </c>
      <c r="AD8" s="12" t="str">
        <f>_xll.BDH("MC FP Equity","GROSS_PROFIT","FQ4 2015","FQ4 2015","Currency=USD","Period=FQ","BEST_FPERIOD_OVERRIDE=FQ","FILING_STATUS=MR","SCALING_FORMAT=MLN","FA_ADJUSTED=Adjusted","Sort=A","Dates=H","DateFormat=P","Fill=—","Direction=H","UseDPDF=Y")</f>
        <v>—</v>
      </c>
      <c r="AE8" s="12" t="str">
        <f>_xll.BDH("MC FP Equity","GROSS_PROFIT","FQ1 2016","FQ1 2016","Currency=USD","Period=FQ","BEST_FPERIOD_OVERRIDE=FQ","FILING_STATUS=MR","SCALING_FORMAT=MLN","FA_ADJUSTED=Adjusted","Sort=A","Dates=H","DateFormat=P","Fill=—","Direction=H","UseDPDF=Y")</f>
        <v>—</v>
      </c>
      <c r="AF8" s="12" t="str">
        <f>_xll.BDH("MC FP Equity","GROSS_PROFIT","FQ2 2016","FQ2 2016","Currency=USD","Period=FQ","BEST_FPERIOD_OVERRIDE=FQ","FILING_STATUS=MR","SCALING_FORMAT=MLN","FA_ADJUSTED=Adjusted","Sort=A","Dates=H","DateFormat=P","Fill=—","Direction=H","UseDPDF=Y")</f>
        <v>—</v>
      </c>
      <c r="AG8" s="12" t="str">
        <f>_xll.BDH("MC FP Equity","GROSS_PROFIT","FQ3 2016","FQ3 2016","Currency=USD","Period=FQ","BEST_FPERIOD_OVERRIDE=FQ","FILING_STATUS=MR","SCALING_FORMAT=MLN","FA_ADJUSTED=Adjusted","Sort=A","Dates=H","DateFormat=P","Fill=—","Direction=H","UseDPDF=Y")</f>
        <v>—</v>
      </c>
      <c r="AH8" s="12" t="str">
        <f>_xll.BDH("MC FP Equity","GROSS_PROFIT","FQ4 2016","FQ4 2016","Currency=USD","Period=FQ","BEST_FPERIOD_OVERRIDE=FQ","FILING_STATUS=MR","SCALING_FORMAT=MLN","FA_ADJUSTED=Adjusted","Sort=A","Dates=H","DateFormat=P","Fill=—","Direction=H","UseDPDF=Y")</f>
        <v>—</v>
      </c>
      <c r="AI8" s="12" t="str">
        <f>_xll.BDH("MC FP Equity","GROSS_PROFIT","FQ1 2017","FQ1 2017","Currency=USD","Period=FQ","BEST_FPERIOD_OVERRIDE=FQ","FILING_STATUS=MR","SCALING_FORMAT=MLN","FA_ADJUSTED=Adjusted","Sort=A","Dates=H","DateFormat=P","Fill=—","Direction=H","UseDPDF=Y")</f>
        <v>—</v>
      </c>
      <c r="AJ8" s="12" t="str">
        <f>_xll.BDH("MC FP Equity","GROSS_PROFIT","FQ2 2017","FQ2 2017","Currency=USD","Period=FQ","BEST_FPERIOD_OVERRIDE=FQ","FILING_STATUS=MR","SCALING_FORMAT=MLN","FA_ADJUSTED=Adjusted","Sort=A","Dates=H","DateFormat=P","Fill=—","Direction=H","UseDPDF=Y")</f>
        <v>—</v>
      </c>
      <c r="AK8" s="12" t="str">
        <f>_xll.BDH("MC FP Equity","GROSS_PROFIT","FQ3 2017","FQ3 2017","Currency=USD","Period=FQ","BEST_FPERIOD_OVERRIDE=FQ","FILING_STATUS=MR","SCALING_FORMAT=MLN","FA_ADJUSTED=Adjusted","Sort=A","Dates=H","DateFormat=P","Fill=—","Direction=H","UseDPDF=Y")</f>
        <v>—</v>
      </c>
      <c r="AL8" s="12" t="str">
        <f>_xll.BDH("MC FP Equity","GROSS_PROFIT","FQ4 2017","FQ4 2017","Currency=USD","Period=FQ","BEST_FPERIOD_OVERRIDE=FQ","FILING_STATUS=MR","SCALING_FORMAT=MLN","FA_ADJUSTED=Adjusted","Sort=A","Dates=H","DateFormat=P","Fill=—","Direction=H","UseDPDF=Y")</f>
        <v>—</v>
      </c>
      <c r="AM8" s="12" t="str">
        <f>_xll.BDH("MC FP Equity","GROSS_PROFIT","FQ1 2018","FQ1 2018","Currency=USD","Period=FQ","BEST_FPERIOD_OVERRIDE=FQ","FILING_STATUS=MR","SCALING_FORMAT=MLN","FA_ADJUSTED=Adjusted","Sort=A","Dates=H","DateFormat=P","Fill=—","Direction=H","UseDPDF=Y")</f>
        <v>—</v>
      </c>
      <c r="AN8" s="12" t="str">
        <f>_xll.BDH("MC FP Equity","GROSS_PROFIT","FQ2 2018","FQ2 2018","Currency=USD","Period=FQ","BEST_FPERIOD_OVERRIDE=FQ","FILING_STATUS=MR","SCALING_FORMAT=MLN","FA_ADJUSTED=Adjusted","Sort=A","Dates=H","DateFormat=P","Fill=—","Direction=H","UseDPDF=Y")</f>
        <v>—</v>
      </c>
      <c r="AO8" s="12"/>
      <c r="AP8" s="12">
        <v>10397.478599</v>
      </c>
    </row>
    <row r="9" spans="1:42" x14ac:dyDescent="0.25">
      <c r="A9" s="6" t="s">
        <v>90</v>
      </c>
      <c r="B9" s="6" t="s">
        <v>91</v>
      </c>
      <c r="C9" s="12" t="str">
        <f>_xll.BDH("MC FP Equity","IS_OPER_INC","FQ1 2009","FQ1 2009","Currency=USD","Period=FQ","BEST_FPERIOD_OVERRIDE=FQ","FILING_STATUS=MR","SCALING_FORMAT=MLN","FA_ADJUSTED=Adjusted","Sort=A","Dates=H","DateFormat=P","Fill=—","Direction=H","UseDPDF=Y")</f>
        <v>—</v>
      </c>
      <c r="D9" s="12" t="str">
        <f>_xll.BDH("MC FP Equity","IS_OPER_INC","FQ2 2009","FQ2 2009","Currency=USD","Period=FQ","BEST_FPERIOD_OVERRIDE=FQ","FILING_STATUS=MR","SCALING_FORMAT=MLN","FA_ADJUSTED=Adjusted","Sort=A","Dates=H","DateFormat=P","Fill=—","Direction=H","UseDPDF=Y")</f>
        <v>—</v>
      </c>
      <c r="E9" s="12" t="str">
        <f>_xll.BDH("MC FP Equity","IS_OPER_INC","FQ3 2009","FQ3 2009","Currency=USD","Period=FQ","BEST_FPERIOD_OVERRIDE=FQ","FILING_STATUS=MR","SCALING_FORMAT=MLN","FA_ADJUSTED=Adjusted","Sort=A","Dates=H","DateFormat=P","Fill=—","Direction=H","UseDPDF=Y")</f>
        <v>—</v>
      </c>
      <c r="F9" s="12" t="str">
        <f>_xll.BDH("MC FP Equity","IS_OPER_INC","FQ4 2009","FQ4 2009","Currency=USD","Period=FQ","BEST_FPERIOD_OVERRIDE=FQ","FILING_STATUS=MR","SCALING_FORMAT=MLN","FA_ADJUSTED=Adjusted","Sort=A","Dates=H","DateFormat=P","Fill=—","Direction=H","UseDPDF=Y")</f>
        <v>—</v>
      </c>
      <c r="G9" s="12" t="str">
        <f>_xll.BDH("MC FP Equity","IS_OPER_INC","FQ1 2010","FQ1 2010","Currency=USD","Period=FQ","BEST_FPERIOD_OVERRIDE=FQ","FILING_STATUS=MR","SCALING_FORMAT=MLN","FA_ADJUSTED=Adjusted","Sort=A","Dates=H","DateFormat=P","Fill=—","Direction=H","UseDPDF=Y")</f>
        <v>—</v>
      </c>
      <c r="H9" s="12" t="str">
        <f>_xll.BDH("MC FP Equity","IS_OPER_INC","FQ2 2010","FQ2 2010","Currency=USD","Period=FQ","BEST_FPERIOD_OVERRIDE=FQ","FILING_STATUS=MR","SCALING_FORMAT=MLN","FA_ADJUSTED=Adjusted","Sort=A","Dates=H","DateFormat=P","Fill=—","Direction=H","UseDPDF=Y")</f>
        <v>—</v>
      </c>
      <c r="I9" s="12" t="str">
        <f>_xll.BDH("MC FP Equity","IS_OPER_INC","FQ3 2010","FQ3 2010","Currency=USD","Period=FQ","BEST_FPERIOD_OVERRIDE=FQ","FILING_STATUS=MR","SCALING_FORMAT=MLN","FA_ADJUSTED=Adjusted","Sort=A","Dates=H","DateFormat=P","Fill=—","Direction=H","UseDPDF=Y")</f>
        <v>—</v>
      </c>
      <c r="J9" s="12" t="str">
        <f>_xll.BDH("MC FP Equity","IS_OPER_INC","FQ4 2010","FQ4 2010","Currency=USD","Period=FQ","BEST_FPERIOD_OVERRIDE=FQ","FILING_STATUS=MR","SCALING_FORMAT=MLN","FA_ADJUSTED=Adjusted","Sort=A","Dates=H","DateFormat=P","Fill=—","Direction=H","UseDPDF=Y")</f>
        <v>—</v>
      </c>
      <c r="K9" s="12" t="str">
        <f>_xll.BDH("MC FP Equity","IS_OPER_INC","FQ1 2011","FQ1 2011","Currency=USD","Period=FQ","BEST_FPERIOD_OVERRIDE=FQ","FILING_STATUS=MR","SCALING_FORMAT=MLN","FA_ADJUSTED=Adjusted","Sort=A","Dates=H","DateFormat=P","Fill=—","Direction=H","UseDPDF=Y")</f>
        <v>—</v>
      </c>
      <c r="L9" s="12" t="str">
        <f>_xll.BDH("MC FP Equity","IS_OPER_INC","FQ2 2011","FQ2 2011","Currency=USD","Period=FQ","BEST_FPERIOD_OVERRIDE=FQ","FILING_STATUS=MR","SCALING_FORMAT=MLN","FA_ADJUSTED=Adjusted","Sort=A","Dates=H","DateFormat=P","Fill=—","Direction=H","UseDPDF=Y")</f>
        <v>—</v>
      </c>
      <c r="M9" s="12" t="str">
        <f>_xll.BDH("MC FP Equity","IS_OPER_INC","FQ3 2011","FQ3 2011","Currency=USD","Period=FQ","BEST_FPERIOD_OVERRIDE=FQ","FILING_STATUS=MR","SCALING_FORMAT=MLN","FA_ADJUSTED=Adjusted","Sort=A","Dates=H","DateFormat=P","Fill=—","Direction=H","UseDPDF=Y")</f>
        <v>—</v>
      </c>
      <c r="N9" s="12" t="str">
        <f>_xll.BDH("MC FP Equity","IS_OPER_INC","FQ4 2011","FQ4 2011","Currency=USD","Period=FQ","BEST_FPERIOD_OVERRIDE=FQ","FILING_STATUS=MR","SCALING_FORMAT=MLN","FA_ADJUSTED=Adjusted","Sort=A","Dates=H","DateFormat=P","Fill=—","Direction=H","UseDPDF=Y")</f>
        <v>—</v>
      </c>
      <c r="O9" s="12" t="str">
        <f>_xll.BDH("MC FP Equity","IS_OPER_INC","FQ1 2012","FQ1 2012","Currency=USD","Period=FQ","BEST_FPERIOD_OVERRIDE=FQ","FILING_STATUS=MR","SCALING_FORMAT=MLN","FA_ADJUSTED=Adjusted","Sort=A","Dates=H","DateFormat=P","Fill=—","Direction=H","UseDPDF=Y")</f>
        <v>—</v>
      </c>
      <c r="P9" s="12" t="str">
        <f>_xll.BDH("MC FP Equity","IS_OPER_INC","FQ2 2012","FQ2 2012","Currency=USD","Period=FQ","BEST_FPERIOD_OVERRIDE=FQ","FILING_STATUS=MR","SCALING_FORMAT=MLN","FA_ADJUSTED=Adjusted","Sort=A","Dates=H","DateFormat=P","Fill=—","Direction=H","UseDPDF=Y")</f>
        <v>—</v>
      </c>
      <c r="Q9" s="12" t="str">
        <f>_xll.BDH("MC FP Equity","IS_OPER_INC","FQ3 2012","FQ3 2012","Currency=USD","Period=FQ","BEST_FPERIOD_OVERRIDE=FQ","FILING_STATUS=MR","SCALING_FORMAT=MLN","FA_ADJUSTED=Adjusted","Sort=A","Dates=H","DateFormat=P","Fill=—","Direction=H","UseDPDF=Y")</f>
        <v>—</v>
      </c>
      <c r="R9" s="12" t="str">
        <f>_xll.BDH("MC FP Equity","IS_OPER_INC","FQ4 2012","FQ4 2012","Currency=USD","Period=FQ","BEST_FPERIOD_OVERRIDE=FQ","FILING_STATUS=MR","SCALING_FORMAT=MLN","FA_ADJUSTED=Adjusted","Sort=A","Dates=H","DateFormat=P","Fill=—","Direction=H","UseDPDF=Y")</f>
        <v>—</v>
      </c>
      <c r="S9" s="12" t="str">
        <f>_xll.BDH("MC FP Equity","IS_OPER_INC","FQ1 2013","FQ1 2013","Currency=USD","Period=FQ","BEST_FPERIOD_OVERRIDE=FQ","FILING_STATUS=MR","SCALING_FORMAT=MLN","FA_ADJUSTED=Adjusted","Sort=A","Dates=H","DateFormat=P","Fill=—","Direction=H","UseDPDF=Y")</f>
        <v>—</v>
      </c>
      <c r="T9" s="12" t="str">
        <f>_xll.BDH("MC FP Equity","IS_OPER_INC","FQ2 2013","FQ2 2013","Currency=USD","Period=FQ","BEST_FPERIOD_OVERRIDE=FQ","FILING_STATUS=MR","SCALING_FORMAT=MLN","FA_ADJUSTED=Adjusted","Sort=A","Dates=H","DateFormat=P","Fill=—","Direction=H","UseDPDF=Y")</f>
        <v>—</v>
      </c>
      <c r="U9" s="12" t="str">
        <f>_xll.BDH("MC FP Equity","IS_OPER_INC","FQ3 2013","FQ3 2013","Currency=USD","Period=FQ","BEST_FPERIOD_OVERRIDE=FQ","FILING_STATUS=MR","SCALING_FORMAT=MLN","FA_ADJUSTED=Adjusted","Sort=A","Dates=H","DateFormat=P","Fill=—","Direction=H","UseDPDF=Y")</f>
        <v>—</v>
      </c>
      <c r="V9" s="12" t="str">
        <f>_xll.BDH("MC FP Equity","IS_OPER_INC","FQ4 2013","FQ4 2013","Currency=USD","Period=FQ","BEST_FPERIOD_OVERRIDE=FQ","FILING_STATUS=MR","SCALING_FORMAT=MLN","FA_ADJUSTED=Adjusted","Sort=A","Dates=H","DateFormat=P","Fill=—","Direction=H","UseDPDF=Y")</f>
        <v>—</v>
      </c>
      <c r="W9" s="12" t="str">
        <f>_xll.BDH("MC FP Equity","IS_OPER_INC","FQ1 2014","FQ1 2014","Currency=USD","Period=FQ","BEST_FPERIOD_OVERRIDE=FQ","FILING_STATUS=MR","SCALING_FORMAT=MLN","FA_ADJUSTED=Adjusted","Sort=A","Dates=H","DateFormat=P","Fill=—","Direction=H","UseDPDF=Y")</f>
        <v>—</v>
      </c>
      <c r="X9" s="12" t="str">
        <f>_xll.BDH("MC FP Equity","IS_OPER_INC","FQ2 2014","FQ2 2014","Currency=USD","Period=FQ","BEST_FPERIOD_OVERRIDE=FQ","FILING_STATUS=MR","SCALING_FORMAT=MLN","FA_ADJUSTED=Adjusted","Sort=A","Dates=H","DateFormat=P","Fill=—","Direction=H","UseDPDF=Y")</f>
        <v>—</v>
      </c>
      <c r="Y9" s="12" t="str">
        <f>_xll.BDH("MC FP Equity","IS_OPER_INC","FQ3 2014","FQ3 2014","Currency=USD","Period=FQ","BEST_FPERIOD_OVERRIDE=FQ","FILING_STATUS=MR","SCALING_FORMAT=MLN","FA_ADJUSTED=Adjusted","Sort=A","Dates=H","DateFormat=P","Fill=—","Direction=H","UseDPDF=Y")</f>
        <v>—</v>
      </c>
      <c r="Z9" s="12" t="str">
        <f>_xll.BDH("MC FP Equity","IS_OPER_INC","FQ4 2014","FQ4 2014","Currency=USD","Period=FQ","BEST_FPERIOD_OVERRIDE=FQ","FILING_STATUS=MR","SCALING_FORMAT=MLN","FA_ADJUSTED=Adjusted","Sort=A","Dates=H","DateFormat=P","Fill=—","Direction=H","UseDPDF=Y")</f>
        <v>—</v>
      </c>
      <c r="AA9" s="12" t="str">
        <f>_xll.BDH("MC FP Equity","IS_OPER_INC","FQ1 2015","FQ1 2015","Currency=USD","Period=FQ","BEST_FPERIOD_OVERRIDE=FQ","FILING_STATUS=MR","SCALING_FORMAT=MLN","FA_ADJUSTED=Adjusted","Sort=A","Dates=H","DateFormat=P","Fill=—","Direction=H","UseDPDF=Y")</f>
        <v>—</v>
      </c>
      <c r="AB9" s="12" t="str">
        <f>_xll.BDH("MC FP Equity","IS_OPER_INC","FQ2 2015","FQ2 2015","Currency=USD","Period=FQ","BEST_FPERIOD_OVERRIDE=FQ","FILING_STATUS=MR","SCALING_FORMAT=MLN","FA_ADJUSTED=Adjusted","Sort=A","Dates=H","DateFormat=P","Fill=—","Direction=H","UseDPDF=Y")</f>
        <v>—</v>
      </c>
      <c r="AC9" s="12" t="str">
        <f>_xll.BDH("MC FP Equity","IS_OPER_INC","FQ3 2015","FQ3 2015","Currency=USD","Period=FQ","BEST_FPERIOD_OVERRIDE=FQ","FILING_STATUS=MR","SCALING_FORMAT=MLN","FA_ADJUSTED=Adjusted","Sort=A","Dates=H","DateFormat=P","Fill=—","Direction=H","UseDPDF=Y")</f>
        <v>—</v>
      </c>
      <c r="AD9" s="12" t="str">
        <f>_xll.BDH("MC FP Equity","IS_OPER_INC","FQ4 2015","FQ4 2015","Currency=USD","Period=FQ","BEST_FPERIOD_OVERRIDE=FQ","FILING_STATUS=MR","SCALING_FORMAT=MLN","FA_ADJUSTED=Adjusted","Sort=A","Dates=H","DateFormat=P","Fill=—","Direction=H","UseDPDF=Y")</f>
        <v>—</v>
      </c>
      <c r="AE9" s="12" t="str">
        <f>_xll.BDH("MC FP Equity","IS_OPER_INC","FQ1 2016","FQ1 2016","Currency=USD","Period=FQ","BEST_FPERIOD_OVERRIDE=FQ","FILING_STATUS=MR","SCALING_FORMAT=MLN","FA_ADJUSTED=Adjusted","Sort=A","Dates=H","DateFormat=P","Fill=—","Direction=H","UseDPDF=Y")</f>
        <v>—</v>
      </c>
      <c r="AF9" s="12" t="str">
        <f>_xll.BDH("MC FP Equity","IS_OPER_INC","FQ2 2016","FQ2 2016","Currency=USD","Period=FQ","BEST_FPERIOD_OVERRIDE=FQ","FILING_STATUS=MR","SCALING_FORMAT=MLN","FA_ADJUSTED=Adjusted","Sort=A","Dates=H","DateFormat=P","Fill=—","Direction=H","UseDPDF=Y")</f>
        <v>—</v>
      </c>
      <c r="AG9" s="12" t="str">
        <f>_xll.BDH("MC FP Equity","IS_OPER_INC","FQ3 2016","FQ3 2016","Currency=USD","Period=FQ","BEST_FPERIOD_OVERRIDE=FQ","FILING_STATUS=MR","SCALING_FORMAT=MLN","FA_ADJUSTED=Adjusted","Sort=A","Dates=H","DateFormat=P","Fill=—","Direction=H","UseDPDF=Y")</f>
        <v>—</v>
      </c>
      <c r="AH9" s="12" t="str">
        <f>_xll.BDH("MC FP Equity","IS_OPER_INC","FQ4 2016","FQ4 2016","Currency=USD","Period=FQ","BEST_FPERIOD_OVERRIDE=FQ","FILING_STATUS=MR","SCALING_FORMAT=MLN","FA_ADJUSTED=Adjusted","Sort=A","Dates=H","DateFormat=P","Fill=—","Direction=H","UseDPDF=Y")</f>
        <v>—</v>
      </c>
      <c r="AI9" s="12" t="str">
        <f>_xll.BDH("MC FP Equity","IS_OPER_INC","FQ1 2017","FQ1 2017","Currency=USD","Period=FQ","BEST_FPERIOD_OVERRIDE=FQ","FILING_STATUS=MR","SCALING_FORMAT=MLN","FA_ADJUSTED=Adjusted","Sort=A","Dates=H","DateFormat=P","Fill=—","Direction=H","UseDPDF=Y")</f>
        <v>—</v>
      </c>
      <c r="AJ9" s="12" t="str">
        <f>_xll.BDH("MC FP Equity","IS_OPER_INC","FQ2 2017","FQ2 2017","Currency=USD","Period=FQ","BEST_FPERIOD_OVERRIDE=FQ","FILING_STATUS=MR","SCALING_FORMAT=MLN","FA_ADJUSTED=Adjusted","Sort=A","Dates=H","DateFormat=P","Fill=—","Direction=H","UseDPDF=Y")</f>
        <v>—</v>
      </c>
      <c r="AK9" s="12" t="str">
        <f>_xll.BDH("MC FP Equity","IS_OPER_INC","FQ3 2017","FQ3 2017","Currency=USD","Period=FQ","BEST_FPERIOD_OVERRIDE=FQ","FILING_STATUS=MR","SCALING_FORMAT=MLN","FA_ADJUSTED=Adjusted","Sort=A","Dates=H","DateFormat=P","Fill=—","Direction=H","UseDPDF=Y")</f>
        <v>—</v>
      </c>
      <c r="AL9" s="12" t="str">
        <f>_xll.BDH("MC FP Equity","IS_OPER_INC","FQ4 2017","FQ4 2017","Currency=USD","Period=FQ","BEST_FPERIOD_OVERRIDE=FQ","FILING_STATUS=MR","SCALING_FORMAT=MLN","FA_ADJUSTED=Adjusted","Sort=A","Dates=H","DateFormat=P","Fill=—","Direction=H","UseDPDF=Y")</f>
        <v>—</v>
      </c>
      <c r="AM9" s="12" t="str">
        <f>_xll.BDH("MC FP Equity","IS_OPER_INC","FQ1 2018","FQ1 2018","Currency=USD","Period=FQ","BEST_FPERIOD_OVERRIDE=FQ","FILING_STATUS=MR","SCALING_FORMAT=MLN","FA_ADJUSTED=Adjusted","Sort=A","Dates=H","DateFormat=P","Fill=—","Direction=H","UseDPDF=Y")</f>
        <v>—</v>
      </c>
      <c r="AN9" s="12" t="str">
        <f>_xll.BDH("MC FP Equity","IS_OPER_INC","FQ2 2018","FQ2 2018","Currency=USD","Period=FQ","BEST_FPERIOD_OVERRIDE=FQ","FILING_STATUS=MR","SCALING_FORMAT=MLN","FA_ADJUSTED=Adjusted","Sort=A","Dates=H","DateFormat=P","Fill=—","Direction=H","UseDPDF=Y")</f>
        <v>—</v>
      </c>
      <c r="AO9" s="12"/>
      <c r="AP9" s="12">
        <v>6288.4639999999999</v>
      </c>
    </row>
    <row r="10" spans="1:42" x14ac:dyDescent="0.25">
      <c r="A10" s="6" t="s">
        <v>92</v>
      </c>
      <c r="B10" s="6" t="s">
        <v>93</v>
      </c>
      <c r="C10" s="12" t="str">
        <f>_xll.BDH("MC FP Equity","PRETAX_INC","FQ1 2009","FQ1 2009","Currency=USD","Period=FQ","BEST_FPERIOD_OVERRIDE=FQ","FILING_STATUS=MR","SCALING_FORMAT=MLN","FA_ADJUSTED=Adjusted","Sort=A","Dates=H","DateFormat=P","Fill=—","Direction=H","UseDPDF=Y")</f>
        <v>—</v>
      </c>
      <c r="D10" s="12" t="str">
        <f>_xll.BDH("MC FP Equity","PRETAX_INC","FQ2 2009","FQ2 2009","Currency=USD","Period=FQ","BEST_FPERIOD_OVERRIDE=FQ","FILING_STATUS=MR","SCALING_FORMAT=MLN","FA_ADJUSTED=Adjusted","Sort=A","Dates=H","DateFormat=P","Fill=—","Direction=H","UseDPDF=Y")</f>
        <v>—</v>
      </c>
      <c r="E10" s="12" t="str">
        <f>_xll.BDH("MC FP Equity","PRETAX_INC","FQ3 2009","FQ3 2009","Currency=USD","Period=FQ","BEST_FPERIOD_OVERRIDE=FQ","FILING_STATUS=MR","SCALING_FORMAT=MLN","FA_ADJUSTED=Adjusted","Sort=A","Dates=H","DateFormat=P","Fill=—","Direction=H","UseDPDF=Y")</f>
        <v>—</v>
      </c>
      <c r="F10" s="12" t="str">
        <f>_xll.BDH("MC FP Equity","PRETAX_INC","FQ4 2009","FQ4 2009","Currency=USD","Period=FQ","BEST_FPERIOD_OVERRIDE=FQ","FILING_STATUS=MR","SCALING_FORMAT=MLN","FA_ADJUSTED=Adjusted","Sort=A","Dates=H","DateFormat=P","Fill=—","Direction=H","UseDPDF=Y")</f>
        <v>—</v>
      </c>
      <c r="G10" s="12" t="str">
        <f>_xll.BDH("MC FP Equity","PRETAX_INC","FQ1 2010","FQ1 2010","Currency=USD","Period=FQ","BEST_FPERIOD_OVERRIDE=FQ","FILING_STATUS=MR","SCALING_FORMAT=MLN","FA_ADJUSTED=Adjusted","Sort=A","Dates=H","DateFormat=P","Fill=—","Direction=H","UseDPDF=Y")</f>
        <v>—</v>
      </c>
      <c r="H10" s="12" t="str">
        <f>_xll.BDH("MC FP Equity","PRETAX_INC","FQ2 2010","FQ2 2010","Currency=USD","Period=FQ","BEST_FPERIOD_OVERRIDE=FQ","FILING_STATUS=MR","SCALING_FORMAT=MLN","FA_ADJUSTED=Adjusted","Sort=A","Dates=H","DateFormat=P","Fill=—","Direction=H","UseDPDF=Y")</f>
        <v>—</v>
      </c>
      <c r="I10" s="12" t="str">
        <f>_xll.BDH("MC FP Equity","PRETAX_INC","FQ3 2010","FQ3 2010","Currency=USD","Period=FQ","BEST_FPERIOD_OVERRIDE=FQ","FILING_STATUS=MR","SCALING_FORMAT=MLN","FA_ADJUSTED=Adjusted","Sort=A","Dates=H","DateFormat=P","Fill=—","Direction=H","UseDPDF=Y")</f>
        <v>—</v>
      </c>
      <c r="J10" s="12" t="str">
        <f>_xll.BDH("MC FP Equity","PRETAX_INC","FQ4 2010","FQ4 2010","Currency=USD","Period=FQ","BEST_FPERIOD_OVERRIDE=FQ","FILING_STATUS=MR","SCALING_FORMAT=MLN","FA_ADJUSTED=Adjusted","Sort=A","Dates=H","DateFormat=P","Fill=—","Direction=H","UseDPDF=Y")</f>
        <v>—</v>
      </c>
      <c r="K10" s="12" t="str">
        <f>_xll.BDH("MC FP Equity","PRETAX_INC","FQ1 2011","FQ1 2011","Currency=USD","Period=FQ","BEST_FPERIOD_OVERRIDE=FQ","FILING_STATUS=MR","SCALING_FORMAT=MLN","FA_ADJUSTED=Adjusted","Sort=A","Dates=H","DateFormat=P","Fill=—","Direction=H","UseDPDF=Y")</f>
        <v>—</v>
      </c>
      <c r="L10" s="12" t="str">
        <f>_xll.BDH("MC FP Equity","PRETAX_INC","FQ2 2011","FQ2 2011","Currency=USD","Period=FQ","BEST_FPERIOD_OVERRIDE=FQ","FILING_STATUS=MR","SCALING_FORMAT=MLN","FA_ADJUSTED=Adjusted","Sort=A","Dates=H","DateFormat=P","Fill=—","Direction=H","UseDPDF=Y")</f>
        <v>—</v>
      </c>
      <c r="M10" s="12" t="str">
        <f>_xll.BDH("MC FP Equity","PRETAX_INC","FQ3 2011","FQ3 2011","Currency=USD","Period=FQ","BEST_FPERIOD_OVERRIDE=FQ","FILING_STATUS=MR","SCALING_FORMAT=MLN","FA_ADJUSTED=Adjusted","Sort=A","Dates=H","DateFormat=P","Fill=—","Direction=H","UseDPDF=Y")</f>
        <v>—</v>
      </c>
      <c r="N10" s="12" t="str">
        <f>_xll.BDH("MC FP Equity","PRETAX_INC","FQ4 2011","FQ4 2011","Currency=USD","Period=FQ","BEST_FPERIOD_OVERRIDE=FQ","FILING_STATUS=MR","SCALING_FORMAT=MLN","FA_ADJUSTED=Adjusted","Sort=A","Dates=H","DateFormat=P","Fill=—","Direction=H","UseDPDF=Y")</f>
        <v>—</v>
      </c>
      <c r="O10" s="12" t="str">
        <f>_xll.BDH("MC FP Equity","PRETAX_INC","FQ1 2012","FQ1 2012","Currency=USD","Period=FQ","BEST_FPERIOD_OVERRIDE=FQ","FILING_STATUS=MR","SCALING_FORMAT=MLN","FA_ADJUSTED=Adjusted","Sort=A","Dates=H","DateFormat=P","Fill=—","Direction=H","UseDPDF=Y")</f>
        <v>—</v>
      </c>
      <c r="P10" s="12" t="str">
        <f>_xll.BDH("MC FP Equity","PRETAX_INC","FQ2 2012","FQ2 2012","Currency=USD","Period=FQ","BEST_FPERIOD_OVERRIDE=FQ","FILING_STATUS=MR","SCALING_FORMAT=MLN","FA_ADJUSTED=Adjusted","Sort=A","Dates=H","DateFormat=P","Fill=—","Direction=H","UseDPDF=Y")</f>
        <v>—</v>
      </c>
      <c r="Q10" s="12" t="str">
        <f>_xll.BDH("MC FP Equity","PRETAX_INC","FQ3 2012","FQ3 2012","Currency=USD","Period=FQ","BEST_FPERIOD_OVERRIDE=FQ","FILING_STATUS=MR","SCALING_FORMAT=MLN","FA_ADJUSTED=Adjusted","Sort=A","Dates=H","DateFormat=P","Fill=—","Direction=H","UseDPDF=Y")</f>
        <v>—</v>
      </c>
      <c r="R10" s="12" t="str">
        <f>_xll.BDH("MC FP Equity","PRETAX_INC","FQ4 2012","FQ4 2012","Currency=USD","Period=FQ","BEST_FPERIOD_OVERRIDE=FQ","FILING_STATUS=MR","SCALING_FORMAT=MLN","FA_ADJUSTED=Adjusted","Sort=A","Dates=H","DateFormat=P","Fill=—","Direction=H","UseDPDF=Y")</f>
        <v>—</v>
      </c>
      <c r="S10" s="12" t="str">
        <f>_xll.BDH("MC FP Equity","PRETAX_INC","FQ1 2013","FQ1 2013","Currency=USD","Period=FQ","BEST_FPERIOD_OVERRIDE=FQ","FILING_STATUS=MR","SCALING_FORMAT=MLN","FA_ADJUSTED=Adjusted","Sort=A","Dates=H","DateFormat=P","Fill=—","Direction=H","UseDPDF=Y")</f>
        <v>—</v>
      </c>
      <c r="T10" s="12" t="str">
        <f>_xll.BDH("MC FP Equity","PRETAX_INC","FQ2 2013","FQ2 2013","Currency=USD","Period=FQ","BEST_FPERIOD_OVERRIDE=FQ","FILING_STATUS=MR","SCALING_FORMAT=MLN","FA_ADJUSTED=Adjusted","Sort=A","Dates=H","DateFormat=P","Fill=—","Direction=H","UseDPDF=Y")</f>
        <v>—</v>
      </c>
      <c r="U10" s="12" t="str">
        <f>_xll.BDH("MC FP Equity","PRETAX_INC","FQ3 2013","FQ3 2013","Currency=USD","Period=FQ","BEST_FPERIOD_OVERRIDE=FQ","FILING_STATUS=MR","SCALING_FORMAT=MLN","FA_ADJUSTED=Adjusted","Sort=A","Dates=H","DateFormat=P","Fill=—","Direction=H","UseDPDF=Y")</f>
        <v>—</v>
      </c>
      <c r="V10" s="12" t="str">
        <f>_xll.BDH("MC FP Equity","PRETAX_INC","FQ4 2013","FQ4 2013","Currency=USD","Period=FQ","BEST_FPERIOD_OVERRIDE=FQ","FILING_STATUS=MR","SCALING_FORMAT=MLN","FA_ADJUSTED=Adjusted","Sort=A","Dates=H","DateFormat=P","Fill=—","Direction=H","UseDPDF=Y")</f>
        <v>—</v>
      </c>
      <c r="W10" s="12" t="str">
        <f>_xll.BDH("MC FP Equity","PRETAX_INC","FQ1 2014","FQ1 2014","Currency=USD","Period=FQ","BEST_FPERIOD_OVERRIDE=FQ","FILING_STATUS=MR","SCALING_FORMAT=MLN","FA_ADJUSTED=Adjusted","Sort=A","Dates=H","DateFormat=P","Fill=—","Direction=H","UseDPDF=Y")</f>
        <v>—</v>
      </c>
      <c r="X10" s="12" t="str">
        <f>_xll.BDH("MC FP Equity","PRETAX_INC","FQ2 2014","FQ2 2014","Currency=USD","Period=FQ","BEST_FPERIOD_OVERRIDE=FQ","FILING_STATUS=MR","SCALING_FORMAT=MLN","FA_ADJUSTED=Adjusted","Sort=A","Dates=H","DateFormat=P","Fill=—","Direction=H","UseDPDF=Y")</f>
        <v>—</v>
      </c>
      <c r="Y10" s="12" t="str">
        <f>_xll.BDH("MC FP Equity","PRETAX_INC","FQ3 2014","FQ3 2014","Currency=USD","Period=FQ","BEST_FPERIOD_OVERRIDE=FQ","FILING_STATUS=MR","SCALING_FORMAT=MLN","FA_ADJUSTED=Adjusted","Sort=A","Dates=H","DateFormat=P","Fill=—","Direction=H","UseDPDF=Y")</f>
        <v>—</v>
      </c>
      <c r="Z10" s="12" t="str">
        <f>_xll.BDH("MC FP Equity","PRETAX_INC","FQ4 2014","FQ4 2014","Currency=USD","Period=FQ","BEST_FPERIOD_OVERRIDE=FQ","FILING_STATUS=MR","SCALING_FORMAT=MLN","FA_ADJUSTED=Adjusted","Sort=A","Dates=H","DateFormat=P","Fill=—","Direction=H","UseDPDF=Y")</f>
        <v>—</v>
      </c>
      <c r="AA10" s="12" t="str">
        <f>_xll.BDH("MC FP Equity","PRETAX_INC","FQ1 2015","FQ1 2015","Currency=USD","Period=FQ","BEST_FPERIOD_OVERRIDE=FQ","FILING_STATUS=MR","SCALING_FORMAT=MLN","FA_ADJUSTED=Adjusted","Sort=A","Dates=H","DateFormat=P","Fill=—","Direction=H","UseDPDF=Y")</f>
        <v>—</v>
      </c>
      <c r="AB10" s="12" t="str">
        <f>_xll.BDH("MC FP Equity","PRETAX_INC","FQ2 2015","FQ2 2015","Currency=USD","Period=FQ","BEST_FPERIOD_OVERRIDE=FQ","FILING_STATUS=MR","SCALING_FORMAT=MLN","FA_ADJUSTED=Adjusted","Sort=A","Dates=H","DateFormat=P","Fill=—","Direction=H","UseDPDF=Y")</f>
        <v>—</v>
      </c>
      <c r="AC10" s="12" t="str">
        <f>_xll.BDH("MC FP Equity","PRETAX_INC","FQ3 2015","FQ3 2015","Currency=USD","Period=FQ","BEST_FPERIOD_OVERRIDE=FQ","FILING_STATUS=MR","SCALING_FORMAT=MLN","FA_ADJUSTED=Adjusted","Sort=A","Dates=H","DateFormat=P","Fill=—","Direction=H","UseDPDF=Y")</f>
        <v>—</v>
      </c>
      <c r="AD10" s="12" t="str">
        <f>_xll.BDH("MC FP Equity","PRETAX_INC","FQ4 2015","FQ4 2015","Currency=USD","Period=FQ","BEST_FPERIOD_OVERRIDE=FQ","FILING_STATUS=MR","SCALING_FORMAT=MLN","FA_ADJUSTED=Adjusted","Sort=A","Dates=H","DateFormat=P","Fill=—","Direction=H","UseDPDF=Y")</f>
        <v>—</v>
      </c>
      <c r="AE10" s="12" t="str">
        <f>_xll.BDH("MC FP Equity","PRETAX_INC","FQ1 2016","FQ1 2016","Currency=USD","Period=FQ","BEST_FPERIOD_OVERRIDE=FQ","FILING_STATUS=MR","SCALING_FORMAT=MLN","FA_ADJUSTED=Adjusted","Sort=A","Dates=H","DateFormat=P","Fill=—","Direction=H","UseDPDF=Y")</f>
        <v>—</v>
      </c>
      <c r="AF10" s="12" t="str">
        <f>_xll.BDH("MC FP Equity","PRETAX_INC","FQ2 2016","FQ2 2016","Currency=USD","Period=FQ","BEST_FPERIOD_OVERRIDE=FQ","FILING_STATUS=MR","SCALING_FORMAT=MLN","FA_ADJUSTED=Adjusted","Sort=A","Dates=H","DateFormat=P","Fill=—","Direction=H","UseDPDF=Y")</f>
        <v>—</v>
      </c>
      <c r="AG10" s="12" t="str">
        <f>_xll.BDH("MC FP Equity","PRETAX_INC","FQ3 2016","FQ3 2016","Currency=USD","Period=FQ","BEST_FPERIOD_OVERRIDE=FQ","FILING_STATUS=MR","SCALING_FORMAT=MLN","FA_ADJUSTED=Adjusted","Sort=A","Dates=H","DateFormat=P","Fill=—","Direction=H","UseDPDF=Y")</f>
        <v>—</v>
      </c>
      <c r="AH10" s="12" t="str">
        <f>_xll.BDH("MC FP Equity","PRETAX_INC","FQ4 2016","FQ4 2016","Currency=USD","Period=FQ","BEST_FPERIOD_OVERRIDE=FQ","FILING_STATUS=MR","SCALING_FORMAT=MLN","FA_ADJUSTED=Adjusted","Sort=A","Dates=H","DateFormat=P","Fill=—","Direction=H","UseDPDF=Y")</f>
        <v>—</v>
      </c>
      <c r="AI10" s="12" t="str">
        <f>_xll.BDH("MC FP Equity","PRETAX_INC","FQ1 2017","FQ1 2017","Currency=USD","Period=FQ","BEST_FPERIOD_OVERRIDE=FQ","FILING_STATUS=MR","SCALING_FORMAT=MLN","FA_ADJUSTED=Adjusted","Sort=A","Dates=H","DateFormat=P","Fill=—","Direction=H","UseDPDF=Y")</f>
        <v>—</v>
      </c>
      <c r="AJ10" s="12" t="str">
        <f>_xll.BDH("MC FP Equity","PRETAX_INC","FQ2 2017","FQ2 2017","Currency=USD","Period=FQ","BEST_FPERIOD_OVERRIDE=FQ","FILING_STATUS=MR","SCALING_FORMAT=MLN","FA_ADJUSTED=Adjusted","Sort=A","Dates=H","DateFormat=P","Fill=—","Direction=H","UseDPDF=Y")</f>
        <v>—</v>
      </c>
      <c r="AK10" s="12" t="str">
        <f>_xll.BDH("MC FP Equity","PRETAX_INC","FQ3 2017","FQ3 2017","Currency=USD","Period=FQ","BEST_FPERIOD_OVERRIDE=FQ","FILING_STATUS=MR","SCALING_FORMAT=MLN","FA_ADJUSTED=Adjusted","Sort=A","Dates=H","DateFormat=P","Fill=—","Direction=H","UseDPDF=Y")</f>
        <v>—</v>
      </c>
      <c r="AL10" s="12" t="str">
        <f>_xll.BDH("MC FP Equity","PRETAX_INC","FQ4 2017","FQ4 2017","Currency=USD","Period=FQ","BEST_FPERIOD_OVERRIDE=FQ","FILING_STATUS=MR","SCALING_FORMAT=MLN","FA_ADJUSTED=Adjusted","Sort=A","Dates=H","DateFormat=P","Fill=—","Direction=H","UseDPDF=Y")</f>
        <v>—</v>
      </c>
      <c r="AM10" s="12" t="str">
        <f>_xll.BDH("MC FP Equity","PRETAX_INC","FQ1 2018","FQ1 2018","Currency=USD","Period=FQ","BEST_FPERIOD_OVERRIDE=FQ","FILING_STATUS=MR","SCALING_FORMAT=MLN","FA_ADJUSTED=Adjusted","Sort=A","Dates=H","DateFormat=P","Fill=—","Direction=H","UseDPDF=Y")</f>
        <v>—</v>
      </c>
      <c r="AN10" s="12" t="str">
        <f>_xll.BDH("MC FP Equity","PRETAX_INC","FQ2 2018","FQ2 2018","Currency=USD","Period=FQ","BEST_FPERIOD_OVERRIDE=FQ","FILING_STATUS=MR","SCALING_FORMAT=MLN","FA_ADJUSTED=Adjusted","Sort=A","Dates=H","DateFormat=P","Fill=—","Direction=H","UseDPDF=Y")</f>
        <v>—</v>
      </c>
      <c r="AO10" s="12"/>
      <c r="AP10" s="12">
        <v>6166.2979999999998</v>
      </c>
    </row>
    <row r="11" spans="1:42" x14ac:dyDescent="0.25">
      <c r="A11" s="6" t="s">
        <v>94</v>
      </c>
      <c r="B11" s="6" t="s">
        <v>93</v>
      </c>
      <c r="C11" s="12" t="str">
        <f>_xll.BDH("MC FP Equity","PRETAX_INC","FQ1 2009","FQ1 2009","Currency=USD","Period=FQ","BEST_FPERIOD_OVERRIDE=FQ","FILING_STATUS=MR","SCALING_FORMAT=MLN","FA_ADJUSTED=GAAP","Sort=A","Dates=H","DateFormat=P","Fill=—","Direction=H","UseDPDF=Y")</f>
        <v>—</v>
      </c>
      <c r="D11" s="12" t="str">
        <f>_xll.BDH("MC FP Equity","PRETAX_INC","FQ2 2009","FQ2 2009","Currency=USD","Period=FQ","BEST_FPERIOD_OVERRIDE=FQ","FILING_STATUS=MR","SCALING_FORMAT=MLN","FA_ADJUSTED=GAAP","Sort=A","Dates=H","DateFormat=P","Fill=—","Direction=H","UseDPDF=Y")</f>
        <v>—</v>
      </c>
      <c r="E11" s="12" t="str">
        <f>_xll.BDH("MC FP Equity","PRETAX_INC","FQ3 2009","FQ3 2009","Currency=USD","Period=FQ","BEST_FPERIOD_OVERRIDE=FQ","FILING_STATUS=MR","SCALING_FORMAT=MLN","FA_ADJUSTED=GAAP","Sort=A","Dates=H","DateFormat=P","Fill=—","Direction=H","UseDPDF=Y")</f>
        <v>—</v>
      </c>
      <c r="F11" s="12" t="str">
        <f>_xll.BDH("MC FP Equity","PRETAX_INC","FQ4 2009","FQ4 2009","Currency=USD","Period=FQ","BEST_FPERIOD_OVERRIDE=FQ","FILING_STATUS=MR","SCALING_FORMAT=MLN","FA_ADJUSTED=GAAP","Sort=A","Dates=H","DateFormat=P","Fill=—","Direction=H","UseDPDF=Y")</f>
        <v>—</v>
      </c>
      <c r="G11" s="12" t="str">
        <f>_xll.BDH("MC FP Equity","PRETAX_INC","FQ1 2010","FQ1 2010","Currency=USD","Period=FQ","BEST_FPERIOD_OVERRIDE=FQ","FILING_STATUS=MR","SCALING_FORMAT=MLN","FA_ADJUSTED=GAAP","Sort=A","Dates=H","DateFormat=P","Fill=—","Direction=H","UseDPDF=Y")</f>
        <v>—</v>
      </c>
      <c r="H11" s="12" t="str">
        <f>_xll.BDH("MC FP Equity","PRETAX_INC","FQ2 2010","FQ2 2010","Currency=USD","Period=FQ","BEST_FPERIOD_OVERRIDE=FQ","FILING_STATUS=MR","SCALING_FORMAT=MLN","FA_ADJUSTED=GAAP","Sort=A","Dates=H","DateFormat=P","Fill=—","Direction=H","UseDPDF=Y")</f>
        <v>—</v>
      </c>
      <c r="I11" s="12" t="str">
        <f>_xll.BDH("MC FP Equity","PRETAX_INC","FQ3 2010","FQ3 2010","Currency=USD","Period=FQ","BEST_FPERIOD_OVERRIDE=FQ","FILING_STATUS=MR","SCALING_FORMAT=MLN","FA_ADJUSTED=GAAP","Sort=A","Dates=H","DateFormat=P","Fill=—","Direction=H","UseDPDF=Y")</f>
        <v>—</v>
      </c>
      <c r="J11" s="12" t="str">
        <f>_xll.BDH("MC FP Equity","PRETAX_INC","FQ4 2010","FQ4 2010","Currency=USD","Period=FQ","BEST_FPERIOD_OVERRIDE=FQ","FILING_STATUS=MR","SCALING_FORMAT=MLN","FA_ADJUSTED=GAAP","Sort=A","Dates=H","DateFormat=P","Fill=—","Direction=H","UseDPDF=Y")</f>
        <v>—</v>
      </c>
      <c r="K11" s="12" t="str">
        <f>_xll.BDH("MC FP Equity","PRETAX_INC","FQ1 2011","FQ1 2011","Currency=USD","Period=FQ","BEST_FPERIOD_OVERRIDE=FQ","FILING_STATUS=MR","SCALING_FORMAT=MLN","FA_ADJUSTED=GAAP","Sort=A","Dates=H","DateFormat=P","Fill=—","Direction=H","UseDPDF=Y")</f>
        <v>—</v>
      </c>
      <c r="L11" s="12" t="str">
        <f>_xll.BDH("MC FP Equity","PRETAX_INC","FQ2 2011","FQ2 2011","Currency=USD","Period=FQ","BEST_FPERIOD_OVERRIDE=FQ","FILING_STATUS=MR","SCALING_FORMAT=MLN","FA_ADJUSTED=GAAP","Sort=A","Dates=H","DateFormat=P","Fill=—","Direction=H","UseDPDF=Y")</f>
        <v>—</v>
      </c>
      <c r="M11" s="12" t="str">
        <f>_xll.BDH("MC FP Equity","PRETAX_INC","FQ3 2011","FQ3 2011","Currency=USD","Period=FQ","BEST_FPERIOD_OVERRIDE=FQ","FILING_STATUS=MR","SCALING_FORMAT=MLN","FA_ADJUSTED=GAAP","Sort=A","Dates=H","DateFormat=P","Fill=—","Direction=H","UseDPDF=Y")</f>
        <v>—</v>
      </c>
      <c r="N11" s="12" t="str">
        <f>_xll.BDH("MC FP Equity","PRETAX_INC","FQ4 2011","FQ4 2011","Currency=USD","Period=FQ","BEST_FPERIOD_OVERRIDE=FQ","FILING_STATUS=MR","SCALING_FORMAT=MLN","FA_ADJUSTED=GAAP","Sort=A","Dates=H","DateFormat=P","Fill=—","Direction=H","UseDPDF=Y")</f>
        <v>—</v>
      </c>
      <c r="O11" s="12" t="str">
        <f>_xll.BDH("MC FP Equity","PRETAX_INC","FQ1 2012","FQ1 2012","Currency=USD","Period=FQ","BEST_FPERIOD_OVERRIDE=FQ","FILING_STATUS=MR","SCALING_FORMAT=MLN","FA_ADJUSTED=GAAP","Sort=A","Dates=H","DateFormat=P","Fill=—","Direction=H","UseDPDF=Y")</f>
        <v>—</v>
      </c>
      <c r="P11" s="12" t="str">
        <f>_xll.BDH("MC FP Equity","PRETAX_INC","FQ2 2012","FQ2 2012","Currency=USD","Period=FQ","BEST_FPERIOD_OVERRIDE=FQ","FILING_STATUS=MR","SCALING_FORMAT=MLN","FA_ADJUSTED=GAAP","Sort=A","Dates=H","DateFormat=P","Fill=—","Direction=H","UseDPDF=Y")</f>
        <v>—</v>
      </c>
      <c r="Q11" s="12" t="str">
        <f>_xll.BDH("MC FP Equity","PRETAX_INC","FQ3 2012","FQ3 2012","Currency=USD","Period=FQ","BEST_FPERIOD_OVERRIDE=FQ","FILING_STATUS=MR","SCALING_FORMAT=MLN","FA_ADJUSTED=GAAP","Sort=A","Dates=H","DateFormat=P","Fill=—","Direction=H","UseDPDF=Y")</f>
        <v>—</v>
      </c>
      <c r="R11" s="12" t="str">
        <f>_xll.BDH("MC FP Equity","PRETAX_INC","FQ4 2012","FQ4 2012","Currency=USD","Period=FQ","BEST_FPERIOD_OVERRIDE=FQ","FILING_STATUS=MR","SCALING_FORMAT=MLN","FA_ADJUSTED=GAAP","Sort=A","Dates=H","DateFormat=P","Fill=—","Direction=H","UseDPDF=Y")</f>
        <v>—</v>
      </c>
      <c r="S11" s="12" t="str">
        <f>_xll.BDH("MC FP Equity","PRETAX_INC","FQ1 2013","FQ1 2013","Currency=USD","Period=FQ","BEST_FPERIOD_OVERRIDE=FQ","FILING_STATUS=MR","SCALING_FORMAT=MLN","FA_ADJUSTED=GAAP","Sort=A","Dates=H","DateFormat=P","Fill=—","Direction=H","UseDPDF=Y")</f>
        <v>—</v>
      </c>
      <c r="T11" s="12" t="str">
        <f>_xll.BDH("MC FP Equity","PRETAX_INC","FQ2 2013","FQ2 2013","Currency=USD","Period=FQ","BEST_FPERIOD_OVERRIDE=FQ","FILING_STATUS=MR","SCALING_FORMAT=MLN","FA_ADJUSTED=GAAP","Sort=A","Dates=H","DateFormat=P","Fill=—","Direction=H","UseDPDF=Y")</f>
        <v>—</v>
      </c>
      <c r="U11" s="12" t="str">
        <f>_xll.BDH("MC FP Equity","PRETAX_INC","FQ3 2013","FQ3 2013","Currency=USD","Period=FQ","BEST_FPERIOD_OVERRIDE=FQ","FILING_STATUS=MR","SCALING_FORMAT=MLN","FA_ADJUSTED=GAAP","Sort=A","Dates=H","DateFormat=P","Fill=—","Direction=H","UseDPDF=Y")</f>
        <v>—</v>
      </c>
      <c r="V11" s="12" t="str">
        <f>_xll.BDH("MC FP Equity","PRETAX_INC","FQ4 2013","FQ4 2013","Currency=USD","Period=FQ","BEST_FPERIOD_OVERRIDE=FQ","FILING_STATUS=MR","SCALING_FORMAT=MLN","FA_ADJUSTED=GAAP","Sort=A","Dates=H","DateFormat=P","Fill=—","Direction=H","UseDPDF=Y")</f>
        <v>—</v>
      </c>
      <c r="W11" s="12" t="str">
        <f>_xll.BDH("MC FP Equity","PRETAX_INC","FQ1 2014","FQ1 2014","Currency=USD","Period=FQ","BEST_FPERIOD_OVERRIDE=FQ","FILING_STATUS=MR","SCALING_FORMAT=MLN","FA_ADJUSTED=GAAP","Sort=A","Dates=H","DateFormat=P","Fill=—","Direction=H","UseDPDF=Y")</f>
        <v>—</v>
      </c>
      <c r="X11" s="12" t="str">
        <f>_xll.BDH("MC FP Equity","PRETAX_INC","FQ2 2014","FQ2 2014","Currency=USD","Period=FQ","BEST_FPERIOD_OVERRIDE=FQ","FILING_STATUS=MR","SCALING_FORMAT=MLN","FA_ADJUSTED=GAAP","Sort=A","Dates=H","DateFormat=P","Fill=—","Direction=H","UseDPDF=Y")</f>
        <v>—</v>
      </c>
      <c r="Y11" s="12" t="str">
        <f>_xll.BDH("MC FP Equity","PRETAX_INC","FQ3 2014","FQ3 2014","Currency=USD","Period=FQ","BEST_FPERIOD_OVERRIDE=FQ","FILING_STATUS=MR","SCALING_FORMAT=MLN","FA_ADJUSTED=GAAP","Sort=A","Dates=H","DateFormat=P","Fill=—","Direction=H","UseDPDF=Y")</f>
        <v>—</v>
      </c>
      <c r="Z11" s="12" t="str">
        <f>_xll.BDH("MC FP Equity","PRETAX_INC","FQ4 2014","FQ4 2014","Currency=USD","Period=FQ","BEST_FPERIOD_OVERRIDE=FQ","FILING_STATUS=MR","SCALING_FORMAT=MLN","FA_ADJUSTED=GAAP","Sort=A","Dates=H","DateFormat=P","Fill=—","Direction=H","UseDPDF=Y")</f>
        <v>—</v>
      </c>
      <c r="AA11" s="12" t="str">
        <f>_xll.BDH("MC FP Equity","PRETAX_INC","FQ1 2015","FQ1 2015","Currency=USD","Period=FQ","BEST_FPERIOD_OVERRIDE=FQ","FILING_STATUS=MR","SCALING_FORMAT=MLN","FA_ADJUSTED=GAAP","Sort=A","Dates=H","DateFormat=P","Fill=—","Direction=H","UseDPDF=Y")</f>
        <v>—</v>
      </c>
      <c r="AB11" s="12" t="str">
        <f>_xll.BDH("MC FP Equity","PRETAX_INC","FQ2 2015","FQ2 2015","Currency=USD","Period=FQ","BEST_FPERIOD_OVERRIDE=FQ","FILING_STATUS=MR","SCALING_FORMAT=MLN","FA_ADJUSTED=GAAP","Sort=A","Dates=H","DateFormat=P","Fill=—","Direction=H","UseDPDF=Y")</f>
        <v>—</v>
      </c>
      <c r="AC11" s="12" t="str">
        <f>_xll.BDH("MC FP Equity","PRETAX_INC","FQ3 2015","FQ3 2015","Currency=USD","Period=FQ","BEST_FPERIOD_OVERRIDE=FQ","FILING_STATUS=MR","SCALING_FORMAT=MLN","FA_ADJUSTED=GAAP","Sort=A","Dates=H","DateFormat=P","Fill=—","Direction=H","UseDPDF=Y")</f>
        <v>—</v>
      </c>
      <c r="AD11" s="12" t="str">
        <f>_xll.BDH("MC FP Equity","PRETAX_INC","FQ4 2015","FQ4 2015","Currency=USD","Period=FQ","BEST_FPERIOD_OVERRIDE=FQ","FILING_STATUS=MR","SCALING_FORMAT=MLN","FA_ADJUSTED=GAAP","Sort=A","Dates=H","DateFormat=P","Fill=—","Direction=H","UseDPDF=Y")</f>
        <v>—</v>
      </c>
      <c r="AE11" s="12" t="str">
        <f>_xll.BDH("MC FP Equity","PRETAX_INC","FQ1 2016","FQ1 2016","Currency=USD","Period=FQ","BEST_FPERIOD_OVERRIDE=FQ","FILING_STATUS=MR","SCALING_FORMAT=MLN","FA_ADJUSTED=GAAP","Sort=A","Dates=H","DateFormat=P","Fill=—","Direction=H","UseDPDF=Y")</f>
        <v>—</v>
      </c>
      <c r="AF11" s="12" t="str">
        <f>_xll.BDH("MC FP Equity","PRETAX_INC","FQ2 2016","FQ2 2016","Currency=USD","Period=FQ","BEST_FPERIOD_OVERRIDE=FQ","FILING_STATUS=MR","SCALING_FORMAT=MLN","FA_ADJUSTED=GAAP","Sort=A","Dates=H","DateFormat=P","Fill=—","Direction=H","UseDPDF=Y")</f>
        <v>—</v>
      </c>
      <c r="AG11" s="12" t="str">
        <f>_xll.BDH("MC FP Equity","PRETAX_INC","FQ3 2016","FQ3 2016","Currency=USD","Period=FQ","BEST_FPERIOD_OVERRIDE=FQ","FILING_STATUS=MR","SCALING_FORMAT=MLN","FA_ADJUSTED=GAAP","Sort=A","Dates=H","DateFormat=P","Fill=—","Direction=H","UseDPDF=Y")</f>
        <v>—</v>
      </c>
      <c r="AH11" s="12" t="str">
        <f>_xll.BDH("MC FP Equity","PRETAX_INC","FQ4 2016","FQ4 2016","Currency=USD","Period=FQ","BEST_FPERIOD_OVERRIDE=FQ","FILING_STATUS=MR","SCALING_FORMAT=MLN","FA_ADJUSTED=GAAP","Sort=A","Dates=H","DateFormat=P","Fill=—","Direction=H","UseDPDF=Y")</f>
        <v>—</v>
      </c>
      <c r="AI11" s="12" t="str">
        <f>_xll.BDH("MC FP Equity","PRETAX_INC","FQ1 2017","FQ1 2017","Currency=USD","Period=FQ","BEST_FPERIOD_OVERRIDE=FQ","FILING_STATUS=MR","SCALING_FORMAT=MLN","FA_ADJUSTED=GAAP","Sort=A","Dates=H","DateFormat=P","Fill=—","Direction=H","UseDPDF=Y")</f>
        <v>—</v>
      </c>
      <c r="AJ11" s="12" t="str">
        <f>_xll.BDH("MC FP Equity","PRETAX_INC","FQ2 2017","FQ2 2017","Currency=USD","Period=FQ","BEST_FPERIOD_OVERRIDE=FQ","FILING_STATUS=MR","SCALING_FORMAT=MLN","FA_ADJUSTED=GAAP","Sort=A","Dates=H","DateFormat=P","Fill=—","Direction=H","UseDPDF=Y")</f>
        <v>—</v>
      </c>
      <c r="AK11" s="12" t="str">
        <f>_xll.BDH("MC FP Equity","PRETAX_INC","FQ3 2017","FQ3 2017","Currency=USD","Period=FQ","BEST_FPERIOD_OVERRIDE=FQ","FILING_STATUS=MR","SCALING_FORMAT=MLN","FA_ADJUSTED=GAAP","Sort=A","Dates=H","DateFormat=P","Fill=—","Direction=H","UseDPDF=Y")</f>
        <v>—</v>
      </c>
      <c r="AL11" s="12" t="str">
        <f>_xll.BDH("MC FP Equity","PRETAX_INC","FQ4 2017","FQ4 2017","Currency=USD","Period=FQ","BEST_FPERIOD_OVERRIDE=FQ","FILING_STATUS=MR","SCALING_FORMAT=MLN","FA_ADJUSTED=GAAP","Sort=A","Dates=H","DateFormat=P","Fill=—","Direction=H","UseDPDF=Y")</f>
        <v>—</v>
      </c>
      <c r="AM11" s="12" t="str">
        <f>_xll.BDH("MC FP Equity","PRETAX_INC","FQ1 2018","FQ1 2018","Currency=USD","Period=FQ","BEST_FPERIOD_OVERRIDE=FQ","FILING_STATUS=MR","SCALING_FORMAT=MLN","FA_ADJUSTED=GAAP","Sort=A","Dates=H","DateFormat=P","Fill=—","Direction=H","UseDPDF=Y")</f>
        <v>—</v>
      </c>
      <c r="AN11" s="12" t="str">
        <f>_xll.BDH("MC FP Equity","PRETAX_INC","FQ2 2018","FQ2 2018","Currency=USD","Period=FQ","BEST_FPERIOD_OVERRIDE=FQ","FILING_STATUS=MR","SCALING_FORMAT=MLN","FA_ADJUSTED=GAAP","Sort=A","Dates=H","DateFormat=P","Fill=—","Direction=H","UseDPDF=Y")</f>
        <v>—</v>
      </c>
      <c r="AO11" s="12"/>
      <c r="AP11" s="12">
        <v>6166.2979999999998</v>
      </c>
    </row>
    <row r="12" spans="1:42" x14ac:dyDescent="0.25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x14ac:dyDescent="0.25">
      <c r="A13" s="6" t="s">
        <v>95</v>
      </c>
      <c r="B13" s="6" t="s">
        <v>96</v>
      </c>
      <c r="C13" s="12" t="str">
        <f>_xll.BDH("MC FP Equity","EARN_FOR_COMMON","FQ1 2009","FQ1 2009","Currency=USD","Period=FQ","BEST_FPERIOD_OVERRIDE=FQ","FILING_STATUS=MR","SCALING_FORMAT=MLN","FA_ADJUSTED=Adjusted","Sort=A","Dates=H","DateFormat=P","Fill=—","Direction=H","UseDPDF=Y")</f>
        <v>—</v>
      </c>
      <c r="D13" s="12" t="str">
        <f>_xll.BDH("MC FP Equity","EARN_FOR_COMMON","FQ2 2009","FQ2 2009","Currency=USD","Period=FQ","BEST_FPERIOD_OVERRIDE=FQ","FILING_STATUS=MR","SCALING_FORMAT=MLN","FA_ADJUSTED=Adjusted","Sort=A","Dates=H","DateFormat=P","Fill=—","Direction=H","UseDPDF=Y")</f>
        <v>—</v>
      </c>
      <c r="E13" s="12" t="str">
        <f>_xll.BDH("MC FP Equity","EARN_FOR_COMMON","FQ3 2009","FQ3 2009","Currency=USD","Period=FQ","BEST_FPERIOD_OVERRIDE=FQ","FILING_STATUS=MR","SCALING_FORMAT=MLN","FA_ADJUSTED=Adjusted","Sort=A","Dates=H","DateFormat=P","Fill=—","Direction=H","UseDPDF=Y")</f>
        <v>—</v>
      </c>
      <c r="F13" s="12" t="str">
        <f>_xll.BDH("MC FP Equity","EARN_FOR_COMMON","FQ4 2009","FQ4 2009","Currency=USD","Period=FQ","BEST_FPERIOD_OVERRIDE=FQ","FILING_STATUS=MR","SCALING_FORMAT=MLN","FA_ADJUSTED=Adjusted","Sort=A","Dates=H","DateFormat=P","Fill=—","Direction=H","UseDPDF=Y")</f>
        <v>—</v>
      </c>
      <c r="G13" s="12" t="str">
        <f>_xll.BDH("MC FP Equity","EARN_FOR_COMMON","FQ1 2010","FQ1 2010","Currency=USD","Period=FQ","BEST_FPERIOD_OVERRIDE=FQ","FILING_STATUS=MR","SCALING_FORMAT=MLN","FA_ADJUSTED=Adjusted","Sort=A","Dates=H","DateFormat=P","Fill=—","Direction=H","UseDPDF=Y")</f>
        <v>—</v>
      </c>
      <c r="H13" s="12" t="str">
        <f>_xll.BDH("MC FP Equity","EARN_FOR_COMMON","FQ2 2010","FQ2 2010","Currency=USD","Period=FQ","BEST_FPERIOD_OVERRIDE=FQ","FILING_STATUS=MR","SCALING_FORMAT=MLN","FA_ADJUSTED=Adjusted","Sort=A","Dates=H","DateFormat=P","Fill=—","Direction=H","UseDPDF=Y")</f>
        <v>—</v>
      </c>
      <c r="I13" s="12" t="str">
        <f>_xll.BDH("MC FP Equity","EARN_FOR_COMMON","FQ3 2010","FQ3 2010","Currency=USD","Period=FQ","BEST_FPERIOD_OVERRIDE=FQ","FILING_STATUS=MR","SCALING_FORMAT=MLN","FA_ADJUSTED=Adjusted","Sort=A","Dates=H","DateFormat=P","Fill=—","Direction=H","UseDPDF=Y")</f>
        <v>—</v>
      </c>
      <c r="J13" s="12" t="str">
        <f>_xll.BDH("MC FP Equity","EARN_FOR_COMMON","FQ4 2010","FQ4 2010","Currency=USD","Period=FQ","BEST_FPERIOD_OVERRIDE=FQ","FILING_STATUS=MR","SCALING_FORMAT=MLN","FA_ADJUSTED=Adjusted","Sort=A","Dates=H","DateFormat=P","Fill=—","Direction=H","UseDPDF=Y")</f>
        <v>—</v>
      </c>
      <c r="K13" s="12" t="str">
        <f>_xll.BDH("MC FP Equity","EARN_FOR_COMMON","FQ1 2011","FQ1 2011","Currency=USD","Period=FQ","BEST_FPERIOD_OVERRIDE=FQ","FILING_STATUS=MR","SCALING_FORMAT=MLN","FA_ADJUSTED=Adjusted","Sort=A","Dates=H","DateFormat=P","Fill=—","Direction=H","UseDPDF=Y")</f>
        <v>—</v>
      </c>
      <c r="L13" s="12" t="str">
        <f>_xll.BDH("MC FP Equity","EARN_FOR_COMMON","FQ2 2011","FQ2 2011","Currency=USD","Period=FQ","BEST_FPERIOD_OVERRIDE=FQ","FILING_STATUS=MR","SCALING_FORMAT=MLN","FA_ADJUSTED=Adjusted","Sort=A","Dates=H","DateFormat=P","Fill=—","Direction=H","UseDPDF=Y")</f>
        <v>—</v>
      </c>
      <c r="M13" s="12" t="str">
        <f>_xll.BDH("MC FP Equity","EARN_FOR_COMMON","FQ3 2011","FQ3 2011","Currency=USD","Period=FQ","BEST_FPERIOD_OVERRIDE=FQ","FILING_STATUS=MR","SCALING_FORMAT=MLN","FA_ADJUSTED=Adjusted","Sort=A","Dates=H","DateFormat=P","Fill=—","Direction=H","UseDPDF=Y")</f>
        <v>—</v>
      </c>
      <c r="N13" s="12" t="str">
        <f>_xll.BDH("MC FP Equity","EARN_FOR_COMMON","FQ4 2011","FQ4 2011","Currency=USD","Period=FQ","BEST_FPERIOD_OVERRIDE=FQ","FILING_STATUS=MR","SCALING_FORMAT=MLN","FA_ADJUSTED=Adjusted","Sort=A","Dates=H","DateFormat=P","Fill=—","Direction=H","UseDPDF=Y")</f>
        <v>—</v>
      </c>
      <c r="O13" s="12" t="str">
        <f>_xll.BDH("MC FP Equity","EARN_FOR_COMMON","FQ1 2012","FQ1 2012","Currency=USD","Period=FQ","BEST_FPERIOD_OVERRIDE=FQ","FILING_STATUS=MR","SCALING_FORMAT=MLN","FA_ADJUSTED=Adjusted","Sort=A","Dates=H","DateFormat=P","Fill=—","Direction=H","UseDPDF=Y")</f>
        <v>—</v>
      </c>
      <c r="P13" s="12" t="str">
        <f>_xll.BDH("MC FP Equity","EARN_FOR_COMMON","FQ2 2012","FQ2 2012","Currency=USD","Period=FQ","BEST_FPERIOD_OVERRIDE=FQ","FILING_STATUS=MR","SCALING_FORMAT=MLN","FA_ADJUSTED=Adjusted","Sort=A","Dates=H","DateFormat=P","Fill=—","Direction=H","UseDPDF=Y")</f>
        <v>—</v>
      </c>
      <c r="Q13" s="12" t="str">
        <f>_xll.BDH("MC FP Equity","EARN_FOR_COMMON","FQ3 2012","FQ3 2012","Currency=USD","Period=FQ","BEST_FPERIOD_OVERRIDE=FQ","FILING_STATUS=MR","SCALING_FORMAT=MLN","FA_ADJUSTED=Adjusted","Sort=A","Dates=H","DateFormat=P","Fill=—","Direction=H","UseDPDF=Y")</f>
        <v>—</v>
      </c>
      <c r="R13" s="12" t="str">
        <f>_xll.BDH("MC FP Equity","EARN_FOR_COMMON","FQ4 2012","FQ4 2012","Currency=USD","Period=FQ","BEST_FPERIOD_OVERRIDE=FQ","FILING_STATUS=MR","SCALING_FORMAT=MLN","FA_ADJUSTED=Adjusted","Sort=A","Dates=H","DateFormat=P","Fill=—","Direction=H","UseDPDF=Y")</f>
        <v>—</v>
      </c>
      <c r="S13" s="12" t="str">
        <f>_xll.BDH("MC FP Equity","EARN_FOR_COMMON","FQ1 2013","FQ1 2013","Currency=USD","Period=FQ","BEST_FPERIOD_OVERRIDE=FQ","FILING_STATUS=MR","SCALING_FORMAT=MLN","FA_ADJUSTED=Adjusted","Sort=A","Dates=H","DateFormat=P","Fill=—","Direction=H","UseDPDF=Y")</f>
        <v>—</v>
      </c>
      <c r="T13" s="12" t="str">
        <f>_xll.BDH("MC FP Equity","EARN_FOR_COMMON","FQ2 2013","FQ2 2013","Currency=USD","Period=FQ","BEST_FPERIOD_OVERRIDE=FQ","FILING_STATUS=MR","SCALING_FORMAT=MLN","FA_ADJUSTED=Adjusted","Sort=A","Dates=H","DateFormat=P","Fill=—","Direction=H","UseDPDF=Y")</f>
        <v>—</v>
      </c>
      <c r="U13" s="12" t="str">
        <f>_xll.BDH("MC FP Equity","EARN_FOR_COMMON","FQ3 2013","FQ3 2013","Currency=USD","Period=FQ","BEST_FPERIOD_OVERRIDE=FQ","FILING_STATUS=MR","SCALING_FORMAT=MLN","FA_ADJUSTED=Adjusted","Sort=A","Dates=H","DateFormat=P","Fill=—","Direction=H","UseDPDF=Y")</f>
        <v>—</v>
      </c>
      <c r="V13" s="12" t="str">
        <f>_xll.BDH("MC FP Equity","EARN_FOR_COMMON","FQ4 2013","FQ4 2013","Currency=USD","Period=FQ","BEST_FPERIOD_OVERRIDE=FQ","FILING_STATUS=MR","SCALING_FORMAT=MLN","FA_ADJUSTED=Adjusted","Sort=A","Dates=H","DateFormat=P","Fill=—","Direction=H","UseDPDF=Y")</f>
        <v>—</v>
      </c>
      <c r="W13" s="12" t="str">
        <f>_xll.BDH("MC FP Equity","EARN_FOR_COMMON","FQ1 2014","FQ1 2014","Currency=USD","Period=FQ","BEST_FPERIOD_OVERRIDE=FQ","FILING_STATUS=MR","SCALING_FORMAT=MLN","FA_ADJUSTED=Adjusted","Sort=A","Dates=H","DateFormat=P","Fill=—","Direction=H","UseDPDF=Y")</f>
        <v>—</v>
      </c>
      <c r="X13" s="12" t="str">
        <f>_xll.BDH("MC FP Equity","EARN_FOR_COMMON","FQ2 2014","FQ2 2014","Currency=USD","Period=FQ","BEST_FPERIOD_OVERRIDE=FQ","FILING_STATUS=MR","SCALING_FORMAT=MLN","FA_ADJUSTED=Adjusted","Sort=A","Dates=H","DateFormat=P","Fill=—","Direction=H","UseDPDF=Y")</f>
        <v>—</v>
      </c>
      <c r="Y13" s="12" t="str">
        <f>_xll.BDH("MC FP Equity","EARN_FOR_COMMON","FQ3 2014","FQ3 2014","Currency=USD","Period=FQ","BEST_FPERIOD_OVERRIDE=FQ","FILING_STATUS=MR","SCALING_FORMAT=MLN","FA_ADJUSTED=Adjusted","Sort=A","Dates=H","DateFormat=P","Fill=—","Direction=H","UseDPDF=Y")</f>
        <v>—</v>
      </c>
      <c r="Z13" s="12" t="str">
        <f>_xll.BDH("MC FP Equity","EARN_FOR_COMMON","FQ4 2014","FQ4 2014","Currency=USD","Period=FQ","BEST_FPERIOD_OVERRIDE=FQ","FILING_STATUS=MR","SCALING_FORMAT=MLN","FA_ADJUSTED=Adjusted","Sort=A","Dates=H","DateFormat=P","Fill=—","Direction=H","UseDPDF=Y")</f>
        <v>—</v>
      </c>
      <c r="AA13" s="12" t="str">
        <f>_xll.BDH("MC FP Equity","EARN_FOR_COMMON","FQ1 2015","FQ1 2015","Currency=USD","Period=FQ","BEST_FPERIOD_OVERRIDE=FQ","FILING_STATUS=MR","SCALING_FORMAT=MLN","FA_ADJUSTED=Adjusted","Sort=A","Dates=H","DateFormat=P","Fill=—","Direction=H","UseDPDF=Y")</f>
        <v>—</v>
      </c>
      <c r="AB13" s="12" t="str">
        <f>_xll.BDH("MC FP Equity","EARN_FOR_COMMON","FQ2 2015","FQ2 2015","Currency=USD","Period=FQ","BEST_FPERIOD_OVERRIDE=FQ","FILING_STATUS=MR","SCALING_FORMAT=MLN","FA_ADJUSTED=Adjusted","Sort=A","Dates=H","DateFormat=P","Fill=—","Direction=H","UseDPDF=Y")</f>
        <v>—</v>
      </c>
      <c r="AC13" s="12" t="str">
        <f>_xll.BDH("MC FP Equity","EARN_FOR_COMMON","FQ3 2015","FQ3 2015","Currency=USD","Period=FQ","BEST_FPERIOD_OVERRIDE=FQ","FILING_STATUS=MR","SCALING_FORMAT=MLN","FA_ADJUSTED=Adjusted","Sort=A","Dates=H","DateFormat=P","Fill=—","Direction=H","UseDPDF=Y")</f>
        <v>—</v>
      </c>
      <c r="AD13" s="12" t="str">
        <f>_xll.BDH("MC FP Equity","EARN_FOR_COMMON","FQ4 2015","FQ4 2015","Currency=USD","Period=FQ","BEST_FPERIOD_OVERRIDE=FQ","FILING_STATUS=MR","SCALING_FORMAT=MLN","FA_ADJUSTED=Adjusted","Sort=A","Dates=H","DateFormat=P","Fill=—","Direction=H","UseDPDF=Y")</f>
        <v>—</v>
      </c>
      <c r="AE13" s="12" t="str">
        <f>_xll.BDH("MC FP Equity","EARN_FOR_COMMON","FQ1 2016","FQ1 2016","Currency=USD","Period=FQ","BEST_FPERIOD_OVERRIDE=FQ","FILING_STATUS=MR","SCALING_FORMAT=MLN","FA_ADJUSTED=Adjusted","Sort=A","Dates=H","DateFormat=P","Fill=—","Direction=H","UseDPDF=Y")</f>
        <v>—</v>
      </c>
      <c r="AF13" s="12" t="str">
        <f>_xll.BDH("MC FP Equity","EARN_FOR_COMMON","FQ2 2016","FQ2 2016","Currency=USD","Period=FQ","BEST_FPERIOD_OVERRIDE=FQ","FILING_STATUS=MR","SCALING_FORMAT=MLN","FA_ADJUSTED=Adjusted","Sort=A","Dates=H","DateFormat=P","Fill=—","Direction=H","UseDPDF=Y")</f>
        <v>—</v>
      </c>
      <c r="AG13" s="12" t="str">
        <f>_xll.BDH("MC FP Equity","EARN_FOR_COMMON","FQ3 2016","FQ3 2016","Currency=USD","Period=FQ","BEST_FPERIOD_OVERRIDE=FQ","FILING_STATUS=MR","SCALING_FORMAT=MLN","FA_ADJUSTED=Adjusted","Sort=A","Dates=H","DateFormat=P","Fill=—","Direction=H","UseDPDF=Y")</f>
        <v>—</v>
      </c>
      <c r="AH13" s="12" t="str">
        <f>_xll.BDH("MC FP Equity","EARN_FOR_COMMON","FQ4 2016","FQ4 2016","Currency=USD","Period=FQ","BEST_FPERIOD_OVERRIDE=FQ","FILING_STATUS=MR","SCALING_FORMAT=MLN","FA_ADJUSTED=Adjusted","Sort=A","Dates=H","DateFormat=P","Fill=—","Direction=H","UseDPDF=Y")</f>
        <v>—</v>
      </c>
      <c r="AI13" s="12" t="str">
        <f>_xll.BDH("MC FP Equity","EARN_FOR_COMMON","FQ1 2017","FQ1 2017","Currency=USD","Period=FQ","BEST_FPERIOD_OVERRIDE=FQ","FILING_STATUS=MR","SCALING_FORMAT=MLN","FA_ADJUSTED=Adjusted","Sort=A","Dates=H","DateFormat=P","Fill=—","Direction=H","UseDPDF=Y")</f>
        <v>—</v>
      </c>
      <c r="AJ13" s="12" t="str">
        <f>_xll.BDH("MC FP Equity","EARN_FOR_COMMON","FQ2 2017","FQ2 2017","Currency=USD","Period=FQ","BEST_FPERIOD_OVERRIDE=FQ","FILING_STATUS=MR","SCALING_FORMAT=MLN","FA_ADJUSTED=Adjusted","Sort=A","Dates=H","DateFormat=P","Fill=—","Direction=H","UseDPDF=Y")</f>
        <v>—</v>
      </c>
      <c r="AK13" s="12" t="str">
        <f>_xll.BDH("MC FP Equity","EARN_FOR_COMMON","FQ3 2017","FQ3 2017","Currency=USD","Period=FQ","BEST_FPERIOD_OVERRIDE=FQ","FILING_STATUS=MR","SCALING_FORMAT=MLN","FA_ADJUSTED=Adjusted","Sort=A","Dates=H","DateFormat=P","Fill=—","Direction=H","UseDPDF=Y")</f>
        <v>—</v>
      </c>
      <c r="AL13" s="12" t="str">
        <f>_xll.BDH("MC FP Equity","EARN_FOR_COMMON","FQ4 2017","FQ4 2017","Currency=USD","Period=FQ","BEST_FPERIOD_OVERRIDE=FQ","FILING_STATUS=MR","SCALING_FORMAT=MLN","FA_ADJUSTED=Adjusted","Sort=A","Dates=H","DateFormat=P","Fill=—","Direction=H","UseDPDF=Y")</f>
        <v>—</v>
      </c>
      <c r="AM13" s="12" t="str">
        <f>_xll.BDH("MC FP Equity","EARN_FOR_COMMON","FQ1 2018","FQ1 2018","Currency=USD","Period=FQ","BEST_FPERIOD_OVERRIDE=FQ","FILING_STATUS=MR","SCALING_FORMAT=MLN","FA_ADJUSTED=Adjusted","Sort=A","Dates=H","DateFormat=P","Fill=—","Direction=H","UseDPDF=Y")</f>
        <v>—</v>
      </c>
      <c r="AN13" s="12" t="str">
        <f>_xll.BDH("MC FP Equity","EARN_FOR_COMMON","FQ2 2018","FQ2 2018","Currency=USD","Period=FQ","BEST_FPERIOD_OVERRIDE=FQ","FILING_STATUS=MR","SCALING_FORMAT=MLN","FA_ADJUSTED=Adjusted","Sort=A","Dates=H","DateFormat=P","Fill=—","Direction=H","UseDPDF=Y")</f>
        <v>—</v>
      </c>
      <c r="AO13" s="12"/>
      <c r="AP13" s="12">
        <v>3874.76</v>
      </c>
    </row>
    <row r="14" spans="1:42" x14ac:dyDescent="0.25">
      <c r="A14" s="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25">
      <c r="A15" s="6" t="s">
        <v>97</v>
      </c>
      <c r="B15" s="6" t="s">
        <v>98</v>
      </c>
      <c r="C15" s="13" t="str">
        <f>_xll.BDH("MC FP Equity","IS_BASIC_EPS_CONT_OPS","FQ1 2009","FQ1 2009","Currency=USD","Period=FQ","BEST_FPERIOD_OVERRIDE=FQ","FILING_STATUS=MR","Sort=A","Dates=H","DateFormat=P","Fill=—","Direction=H","UseDPDF=Y")</f>
        <v>—</v>
      </c>
      <c r="D15" s="13" t="str">
        <f>_xll.BDH("MC FP Equity","IS_BASIC_EPS_CONT_OPS","FQ2 2009","FQ2 2009","Currency=USD","Period=FQ","BEST_FPERIOD_OVERRIDE=FQ","FILING_STATUS=MR","Sort=A","Dates=H","DateFormat=P","Fill=—","Direction=H","UseDPDF=Y")</f>
        <v>—</v>
      </c>
      <c r="E15" s="13" t="str">
        <f>_xll.BDH("MC FP Equity","IS_BASIC_EPS_CONT_OPS","FQ3 2009","FQ3 2009","Currency=USD","Period=FQ","BEST_FPERIOD_OVERRIDE=FQ","FILING_STATUS=MR","Sort=A","Dates=H","DateFormat=P","Fill=—","Direction=H","UseDPDF=Y")</f>
        <v>—</v>
      </c>
      <c r="F15" s="13" t="str">
        <f>_xll.BDH("MC FP Equity","IS_BASIC_EPS_CONT_OPS","FQ4 2009","FQ4 2009","Currency=USD","Period=FQ","BEST_FPERIOD_OVERRIDE=FQ","FILING_STATUS=MR","Sort=A","Dates=H","DateFormat=P","Fill=—","Direction=H","UseDPDF=Y")</f>
        <v>—</v>
      </c>
      <c r="G15" s="13" t="str">
        <f>_xll.BDH("MC FP Equity","IS_BASIC_EPS_CONT_OPS","FQ1 2010","FQ1 2010","Currency=USD","Period=FQ","BEST_FPERIOD_OVERRIDE=FQ","FILING_STATUS=MR","Sort=A","Dates=H","DateFormat=P","Fill=—","Direction=H","UseDPDF=Y")</f>
        <v>—</v>
      </c>
      <c r="H15" s="13" t="str">
        <f>_xll.BDH("MC FP Equity","IS_BASIC_EPS_CONT_OPS","FQ2 2010","FQ2 2010","Currency=USD","Period=FQ","BEST_FPERIOD_OVERRIDE=FQ","FILING_STATUS=MR","Sort=A","Dates=H","DateFormat=P","Fill=—","Direction=H","UseDPDF=Y")</f>
        <v>—</v>
      </c>
      <c r="I15" s="13" t="str">
        <f>_xll.BDH("MC FP Equity","IS_BASIC_EPS_CONT_OPS","FQ3 2010","FQ3 2010","Currency=USD","Period=FQ","BEST_FPERIOD_OVERRIDE=FQ","FILING_STATUS=MR","Sort=A","Dates=H","DateFormat=P","Fill=—","Direction=H","UseDPDF=Y")</f>
        <v>—</v>
      </c>
      <c r="J15" s="13" t="str">
        <f>_xll.BDH("MC FP Equity","IS_BASIC_EPS_CONT_OPS","FQ4 2010","FQ4 2010","Currency=USD","Period=FQ","BEST_FPERIOD_OVERRIDE=FQ","FILING_STATUS=MR","Sort=A","Dates=H","DateFormat=P","Fill=—","Direction=H","UseDPDF=Y")</f>
        <v>—</v>
      </c>
      <c r="K15" s="13" t="str">
        <f>_xll.BDH("MC FP Equity","IS_BASIC_EPS_CONT_OPS","FQ1 2011","FQ1 2011","Currency=USD","Period=FQ","BEST_FPERIOD_OVERRIDE=FQ","FILING_STATUS=MR","Sort=A","Dates=H","DateFormat=P","Fill=—","Direction=H","UseDPDF=Y")</f>
        <v>—</v>
      </c>
      <c r="L15" s="13" t="str">
        <f>_xll.BDH("MC FP Equity","IS_BASIC_EPS_CONT_OPS","FQ2 2011","FQ2 2011","Currency=USD","Period=FQ","BEST_FPERIOD_OVERRIDE=FQ","FILING_STATUS=MR","Sort=A","Dates=H","DateFormat=P","Fill=—","Direction=H","UseDPDF=Y")</f>
        <v>—</v>
      </c>
      <c r="M15" s="13" t="str">
        <f>_xll.BDH("MC FP Equity","IS_BASIC_EPS_CONT_OPS","FQ3 2011","FQ3 2011","Currency=USD","Period=FQ","BEST_FPERIOD_OVERRIDE=FQ","FILING_STATUS=MR","Sort=A","Dates=H","DateFormat=P","Fill=—","Direction=H","UseDPDF=Y")</f>
        <v>—</v>
      </c>
      <c r="N15" s="13" t="str">
        <f>_xll.BDH("MC FP Equity","IS_BASIC_EPS_CONT_OPS","FQ4 2011","FQ4 2011","Currency=USD","Period=FQ","BEST_FPERIOD_OVERRIDE=FQ","FILING_STATUS=MR","Sort=A","Dates=H","DateFormat=P","Fill=—","Direction=H","UseDPDF=Y")</f>
        <v>—</v>
      </c>
      <c r="O15" s="13" t="str">
        <f>_xll.BDH("MC FP Equity","IS_BASIC_EPS_CONT_OPS","FQ1 2012","FQ1 2012","Currency=USD","Period=FQ","BEST_FPERIOD_OVERRIDE=FQ","FILING_STATUS=MR","Sort=A","Dates=H","DateFormat=P","Fill=—","Direction=H","UseDPDF=Y")</f>
        <v>—</v>
      </c>
      <c r="P15" s="13" t="str">
        <f>_xll.BDH("MC FP Equity","IS_BASIC_EPS_CONT_OPS","FQ2 2012","FQ2 2012","Currency=USD","Period=FQ","BEST_FPERIOD_OVERRIDE=FQ","FILING_STATUS=MR","Sort=A","Dates=H","DateFormat=P","Fill=—","Direction=H","UseDPDF=Y")</f>
        <v>—</v>
      </c>
      <c r="Q15" s="13" t="str">
        <f>_xll.BDH("MC FP Equity","IS_BASIC_EPS_CONT_OPS","FQ3 2012","FQ3 2012","Currency=USD","Period=FQ","BEST_FPERIOD_OVERRIDE=FQ","FILING_STATUS=MR","Sort=A","Dates=H","DateFormat=P","Fill=—","Direction=H","UseDPDF=Y")</f>
        <v>—</v>
      </c>
      <c r="R15" s="13" t="str">
        <f>_xll.BDH("MC FP Equity","IS_BASIC_EPS_CONT_OPS","FQ4 2012","FQ4 2012","Currency=USD","Period=FQ","BEST_FPERIOD_OVERRIDE=FQ","FILING_STATUS=MR","Sort=A","Dates=H","DateFormat=P","Fill=—","Direction=H","UseDPDF=Y")</f>
        <v>—</v>
      </c>
      <c r="S15" s="13" t="str">
        <f>_xll.BDH("MC FP Equity","IS_BASIC_EPS_CONT_OPS","FQ1 2013","FQ1 2013","Currency=USD","Period=FQ","BEST_FPERIOD_OVERRIDE=FQ","FILING_STATUS=MR","Sort=A","Dates=H","DateFormat=P","Fill=—","Direction=H","UseDPDF=Y")</f>
        <v>—</v>
      </c>
      <c r="T15" s="13" t="str">
        <f>_xll.BDH("MC FP Equity","IS_BASIC_EPS_CONT_OPS","FQ2 2013","FQ2 2013","Currency=USD","Period=FQ","BEST_FPERIOD_OVERRIDE=FQ","FILING_STATUS=MR","Sort=A","Dates=H","DateFormat=P","Fill=—","Direction=H","UseDPDF=Y")</f>
        <v>—</v>
      </c>
      <c r="U15" s="13" t="str">
        <f>_xll.BDH("MC FP Equity","IS_BASIC_EPS_CONT_OPS","FQ3 2013","FQ3 2013","Currency=USD","Period=FQ","BEST_FPERIOD_OVERRIDE=FQ","FILING_STATUS=MR","Sort=A","Dates=H","DateFormat=P","Fill=—","Direction=H","UseDPDF=Y")</f>
        <v>—</v>
      </c>
      <c r="V15" s="13" t="str">
        <f>_xll.BDH("MC FP Equity","IS_BASIC_EPS_CONT_OPS","FQ4 2013","FQ4 2013","Currency=USD","Period=FQ","BEST_FPERIOD_OVERRIDE=FQ","FILING_STATUS=MR","Sort=A","Dates=H","DateFormat=P","Fill=—","Direction=H","UseDPDF=Y")</f>
        <v>—</v>
      </c>
      <c r="W15" s="13" t="str">
        <f>_xll.BDH("MC FP Equity","IS_BASIC_EPS_CONT_OPS","FQ1 2014","FQ1 2014","Currency=USD","Period=FQ","BEST_FPERIOD_OVERRIDE=FQ","FILING_STATUS=MR","Sort=A","Dates=H","DateFormat=P","Fill=—","Direction=H","UseDPDF=Y")</f>
        <v>—</v>
      </c>
      <c r="X15" s="13" t="str">
        <f>_xll.BDH("MC FP Equity","IS_BASIC_EPS_CONT_OPS","FQ2 2014","FQ2 2014","Currency=USD","Period=FQ","BEST_FPERIOD_OVERRIDE=FQ","FILING_STATUS=MR","Sort=A","Dates=H","DateFormat=P","Fill=—","Direction=H","UseDPDF=Y")</f>
        <v>—</v>
      </c>
      <c r="Y15" s="13" t="str">
        <f>_xll.BDH("MC FP Equity","IS_BASIC_EPS_CONT_OPS","FQ3 2014","FQ3 2014","Currency=USD","Period=FQ","BEST_FPERIOD_OVERRIDE=FQ","FILING_STATUS=MR","Sort=A","Dates=H","DateFormat=P","Fill=—","Direction=H","UseDPDF=Y")</f>
        <v>—</v>
      </c>
      <c r="Z15" s="13" t="str">
        <f>_xll.BDH("MC FP Equity","IS_BASIC_EPS_CONT_OPS","FQ4 2014","FQ4 2014","Currency=USD","Period=FQ","BEST_FPERIOD_OVERRIDE=FQ","FILING_STATUS=MR","Sort=A","Dates=H","DateFormat=P","Fill=—","Direction=H","UseDPDF=Y")</f>
        <v>—</v>
      </c>
      <c r="AA15" s="13" t="str">
        <f>_xll.BDH("MC FP Equity","IS_BASIC_EPS_CONT_OPS","FQ1 2015","FQ1 2015","Currency=USD","Period=FQ","BEST_FPERIOD_OVERRIDE=FQ","FILING_STATUS=MR","Sort=A","Dates=H","DateFormat=P","Fill=—","Direction=H","UseDPDF=Y")</f>
        <v>—</v>
      </c>
      <c r="AB15" s="13" t="str">
        <f>_xll.BDH("MC FP Equity","IS_BASIC_EPS_CONT_OPS","FQ2 2015","FQ2 2015","Currency=USD","Period=FQ","BEST_FPERIOD_OVERRIDE=FQ","FILING_STATUS=MR","Sort=A","Dates=H","DateFormat=P","Fill=—","Direction=H","UseDPDF=Y")</f>
        <v>—</v>
      </c>
      <c r="AC15" s="13" t="str">
        <f>_xll.BDH("MC FP Equity","IS_BASIC_EPS_CONT_OPS","FQ3 2015","FQ3 2015","Currency=USD","Period=FQ","BEST_FPERIOD_OVERRIDE=FQ","FILING_STATUS=MR","Sort=A","Dates=H","DateFormat=P","Fill=—","Direction=H","UseDPDF=Y")</f>
        <v>—</v>
      </c>
      <c r="AD15" s="13" t="str">
        <f>_xll.BDH("MC FP Equity","IS_BASIC_EPS_CONT_OPS","FQ4 2015","FQ4 2015","Currency=USD","Period=FQ","BEST_FPERIOD_OVERRIDE=FQ","FILING_STATUS=MR","Sort=A","Dates=H","DateFormat=P","Fill=—","Direction=H","UseDPDF=Y")</f>
        <v>—</v>
      </c>
      <c r="AE15" s="13" t="str">
        <f>_xll.BDH("MC FP Equity","IS_BASIC_EPS_CONT_OPS","FQ1 2016","FQ1 2016","Currency=USD","Period=FQ","BEST_FPERIOD_OVERRIDE=FQ","FILING_STATUS=MR","Sort=A","Dates=H","DateFormat=P","Fill=—","Direction=H","UseDPDF=Y")</f>
        <v>—</v>
      </c>
      <c r="AF15" s="13" t="str">
        <f>_xll.BDH("MC FP Equity","IS_BASIC_EPS_CONT_OPS","FQ2 2016","FQ2 2016","Currency=USD","Period=FQ","BEST_FPERIOD_OVERRIDE=FQ","FILING_STATUS=MR","Sort=A","Dates=H","DateFormat=P","Fill=—","Direction=H","UseDPDF=Y")</f>
        <v>—</v>
      </c>
      <c r="AG15" s="13" t="str">
        <f>_xll.BDH("MC FP Equity","IS_BASIC_EPS_CONT_OPS","FQ3 2016","FQ3 2016","Currency=USD","Period=FQ","BEST_FPERIOD_OVERRIDE=FQ","FILING_STATUS=MR","Sort=A","Dates=H","DateFormat=P","Fill=—","Direction=H","UseDPDF=Y")</f>
        <v>—</v>
      </c>
      <c r="AH15" s="13" t="str">
        <f>_xll.BDH("MC FP Equity","IS_BASIC_EPS_CONT_OPS","FQ4 2016","FQ4 2016","Currency=USD","Period=FQ","BEST_FPERIOD_OVERRIDE=FQ","FILING_STATUS=MR","Sort=A","Dates=H","DateFormat=P","Fill=—","Direction=H","UseDPDF=Y")</f>
        <v>—</v>
      </c>
      <c r="AI15" s="13" t="str">
        <f>_xll.BDH("MC FP Equity","IS_BASIC_EPS_CONT_OPS","FQ1 2017","FQ1 2017","Currency=USD","Period=FQ","BEST_FPERIOD_OVERRIDE=FQ","FILING_STATUS=MR","Sort=A","Dates=H","DateFormat=P","Fill=—","Direction=H","UseDPDF=Y")</f>
        <v>—</v>
      </c>
      <c r="AJ15" s="13" t="str">
        <f>_xll.BDH("MC FP Equity","IS_BASIC_EPS_CONT_OPS","FQ2 2017","FQ2 2017","Currency=USD","Period=FQ","BEST_FPERIOD_OVERRIDE=FQ","FILING_STATUS=MR","Sort=A","Dates=H","DateFormat=P","Fill=—","Direction=H","UseDPDF=Y")</f>
        <v>—</v>
      </c>
      <c r="AK15" s="13" t="str">
        <f>_xll.BDH("MC FP Equity","IS_BASIC_EPS_CONT_OPS","FQ3 2017","FQ3 2017","Currency=USD","Period=FQ","BEST_FPERIOD_OVERRIDE=FQ","FILING_STATUS=MR","Sort=A","Dates=H","DateFormat=P","Fill=—","Direction=H","UseDPDF=Y")</f>
        <v>—</v>
      </c>
      <c r="AL15" s="13" t="str">
        <f>_xll.BDH("MC FP Equity","IS_BASIC_EPS_CONT_OPS","FQ4 2017","FQ4 2017","Currency=USD","Period=FQ","BEST_FPERIOD_OVERRIDE=FQ","FILING_STATUS=MR","Sort=A","Dates=H","DateFormat=P","Fill=—","Direction=H","UseDPDF=Y")</f>
        <v>—</v>
      </c>
      <c r="AM15" s="13" t="str">
        <f>_xll.BDH("MC FP Equity","IS_BASIC_EPS_CONT_OPS","FQ1 2018","FQ1 2018","Currency=USD","Period=FQ","BEST_FPERIOD_OVERRIDE=FQ","FILING_STATUS=MR","Sort=A","Dates=H","DateFormat=P","Fill=—","Direction=H","UseDPDF=Y")</f>
        <v>—</v>
      </c>
      <c r="AN15" s="13" t="str">
        <f>_xll.BDH("MC FP Equity","IS_BASIC_EPS_CONT_OPS","FQ2 2018","FQ2 2018","Currency=USD","Period=FQ","BEST_FPERIOD_OVERRIDE=FQ","FILING_STATUS=MR","Sort=A","Dates=H","DateFormat=P","Fill=—","Direction=H","UseDPDF=Y")</f>
        <v>—</v>
      </c>
      <c r="AO15" s="13"/>
      <c r="AP15" s="13">
        <v>7.6879999999999997</v>
      </c>
    </row>
    <row r="16" spans="1:42" x14ac:dyDescent="0.25">
      <c r="A16" s="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x14ac:dyDescent="0.25">
      <c r="A17" s="6" t="s">
        <v>99</v>
      </c>
      <c r="B17" s="6" t="s">
        <v>100</v>
      </c>
      <c r="C17" s="13" t="str">
        <f>_xll.BDH("MC FP Equity","IS_DIL_EPS_CONT_OPS","FQ1 2009","FQ1 2009","Currency=USD","Period=FQ","BEST_FPERIOD_OVERRIDE=FQ","FILING_STATUS=MR","Sort=A","Dates=H","DateFormat=P","Fill=—","Direction=H","UseDPDF=Y")</f>
        <v>—</v>
      </c>
      <c r="D17" s="13" t="str">
        <f>_xll.BDH("MC FP Equity","IS_DIL_EPS_CONT_OPS","FQ2 2009","FQ2 2009","Currency=USD","Period=FQ","BEST_FPERIOD_OVERRIDE=FQ","FILING_STATUS=MR","Sort=A","Dates=H","DateFormat=P","Fill=—","Direction=H","UseDPDF=Y")</f>
        <v>—</v>
      </c>
      <c r="E17" s="13" t="str">
        <f>_xll.BDH("MC FP Equity","IS_DIL_EPS_CONT_OPS","FQ3 2009","FQ3 2009","Currency=USD","Period=FQ","BEST_FPERIOD_OVERRIDE=FQ","FILING_STATUS=MR","Sort=A","Dates=H","DateFormat=P","Fill=—","Direction=H","UseDPDF=Y")</f>
        <v>—</v>
      </c>
      <c r="F17" s="13" t="str">
        <f>_xll.BDH("MC FP Equity","IS_DIL_EPS_CONT_OPS","FQ4 2009","FQ4 2009","Currency=USD","Period=FQ","BEST_FPERIOD_OVERRIDE=FQ","FILING_STATUS=MR","Sort=A","Dates=H","DateFormat=P","Fill=—","Direction=H","UseDPDF=Y")</f>
        <v>—</v>
      </c>
      <c r="G17" s="13" t="str">
        <f>_xll.BDH("MC FP Equity","IS_DIL_EPS_CONT_OPS","FQ1 2010","FQ1 2010","Currency=USD","Period=FQ","BEST_FPERIOD_OVERRIDE=FQ","FILING_STATUS=MR","Sort=A","Dates=H","DateFormat=P","Fill=—","Direction=H","UseDPDF=Y")</f>
        <v>—</v>
      </c>
      <c r="H17" s="13" t="str">
        <f>_xll.BDH("MC FP Equity","IS_DIL_EPS_CONT_OPS","FQ2 2010","FQ2 2010","Currency=USD","Period=FQ","BEST_FPERIOD_OVERRIDE=FQ","FILING_STATUS=MR","Sort=A","Dates=H","DateFormat=P","Fill=—","Direction=H","UseDPDF=Y")</f>
        <v>—</v>
      </c>
      <c r="I17" s="13" t="str">
        <f>_xll.BDH("MC FP Equity","IS_DIL_EPS_CONT_OPS","FQ3 2010","FQ3 2010","Currency=USD","Period=FQ","BEST_FPERIOD_OVERRIDE=FQ","FILING_STATUS=MR","Sort=A","Dates=H","DateFormat=P","Fill=—","Direction=H","UseDPDF=Y")</f>
        <v>—</v>
      </c>
      <c r="J17" s="13" t="str">
        <f>_xll.BDH("MC FP Equity","IS_DIL_EPS_CONT_OPS","FQ4 2010","FQ4 2010","Currency=USD","Period=FQ","BEST_FPERIOD_OVERRIDE=FQ","FILING_STATUS=MR","Sort=A","Dates=H","DateFormat=P","Fill=—","Direction=H","UseDPDF=Y")</f>
        <v>—</v>
      </c>
      <c r="K17" s="13" t="str">
        <f>_xll.BDH("MC FP Equity","IS_DIL_EPS_CONT_OPS","FQ1 2011","FQ1 2011","Currency=USD","Period=FQ","BEST_FPERIOD_OVERRIDE=FQ","FILING_STATUS=MR","Sort=A","Dates=H","DateFormat=P","Fill=—","Direction=H","UseDPDF=Y")</f>
        <v>—</v>
      </c>
      <c r="L17" s="13" t="str">
        <f>_xll.BDH("MC FP Equity","IS_DIL_EPS_CONT_OPS","FQ2 2011","FQ2 2011","Currency=USD","Period=FQ","BEST_FPERIOD_OVERRIDE=FQ","FILING_STATUS=MR","Sort=A","Dates=H","DateFormat=P","Fill=—","Direction=H","UseDPDF=Y")</f>
        <v>—</v>
      </c>
      <c r="M17" s="13" t="str">
        <f>_xll.BDH("MC FP Equity","IS_DIL_EPS_CONT_OPS","FQ3 2011","FQ3 2011","Currency=USD","Period=FQ","BEST_FPERIOD_OVERRIDE=FQ","FILING_STATUS=MR","Sort=A","Dates=H","DateFormat=P","Fill=—","Direction=H","UseDPDF=Y")</f>
        <v>—</v>
      </c>
      <c r="N17" s="13" t="str">
        <f>_xll.BDH("MC FP Equity","IS_DIL_EPS_CONT_OPS","FQ4 2011","FQ4 2011","Currency=USD","Period=FQ","BEST_FPERIOD_OVERRIDE=FQ","FILING_STATUS=MR","Sort=A","Dates=H","DateFormat=P","Fill=—","Direction=H","UseDPDF=Y")</f>
        <v>—</v>
      </c>
      <c r="O17" s="13" t="str">
        <f>_xll.BDH("MC FP Equity","IS_DIL_EPS_CONT_OPS","FQ1 2012","FQ1 2012","Currency=USD","Period=FQ","BEST_FPERIOD_OVERRIDE=FQ","FILING_STATUS=MR","Sort=A","Dates=H","DateFormat=P","Fill=—","Direction=H","UseDPDF=Y")</f>
        <v>—</v>
      </c>
      <c r="P17" s="13" t="str">
        <f>_xll.BDH("MC FP Equity","IS_DIL_EPS_CONT_OPS","FQ2 2012","FQ2 2012","Currency=USD","Period=FQ","BEST_FPERIOD_OVERRIDE=FQ","FILING_STATUS=MR","Sort=A","Dates=H","DateFormat=P","Fill=—","Direction=H","UseDPDF=Y")</f>
        <v>—</v>
      </c>
      <c r="Q17" s="13" t="str">
        <f>_xll.BDH("MC FP Equity","IS_DIL_EPS_CONT_OPS","FQ3 2012","FQ3 2012","Currency=USD","Period=FQ","BEST_FPERIOD_OVERRIDE=FQ","FILING_STATUS=MR","Sort=A","Dates=H","DateFormat=P","Fill=—","Direction=H","UseDPDF=Y")</f>
        <v>—</v>
      </c>
      <c r="R17" s="13" t="str">
        <f>_xll.BDH("MC FP Equity","IS_DIL_EPS_CONT_OPS","FQ4 2012","FQ4 2012","Currency=USD","Period=FQ","BEST_FPERIOD_OVERRIDE=FQ","FILING_STATUS=MR","Sort=A","Dates=H","DateFormat=P","Fill=—","Direction=H","UseDPDF=Y")</f>
        <v>—</v>
      </c>
      <c r="S17" s="13" t="str">
        <f>_xll.BDH("MC FP Equity","IS_DIL_EPS_CONT_OPS","FQ1 2013","FQ1 2013","Currency=USD","Period=FQ","BEST_FPERIOD_OVERRIDE=FQ","FILING_STATUS=MR","Sort=A","Dates=H","DateFormat=P","Fill=—","Direction=H","UseDPDF=Y")</f>
        <v>—</v>
      </c>
      <c r="T17" s="13" t="str">
        <f>_xll.BDH("MC FP Equity","IS_DIL_EPS_CONT_OPS","FQ2 2013","FQ2 2013","Currency=USD","Period=FQ","BEST_FPERIOD_OVERRIDE=FQ","FILING_STATUS=MR","Sort=A","Dates=H","DateFormat=P","Fill=—","Direction=H","UseDPDF=Y")</f>
        <v>—</v>
      </c>
      <c r="U17" s="13" t="str">
        <f>_xll.BDH("MC FP Equity","IS_DIL_EPS_CONT_OPS","FQ3 2013","FQ3 2013","Currency=USD","Period=FQ","BEST_FPERIOD_OVERRIDE=FQ","FILING_STATUS=MR","Sort=A","Dates=H","DateFormat=P","Fill=—","Direction=H","UseDPDF=Y")</f>
        <v>—</v>
      </c>
      <c r="V17" s="13" t="str">
        <f>_xll.BDH("MC FP Equity","IS_DIL_EPS_CONT_OPS","FQ4 2013","FQ4 2013","Currency=USD","Period=FQ","BEST_FPERIOD_OVERRIDE=FQ","FILING_STATUS=MR","Sort=A","Dates=H","DateFormat=P","Fill=—","Direction=H","UseDPDF=Y")</f>
        <v>—</v>
      </c>
      <c r="W17" s="13" t="str">
        <f>_xll.BDH("MC FP Equity","IS_DIL_EPS_CONT_OPS","FQ1 2014","FQ1 2014","Currency=USD","Period=FQ","BEST_FPERIOD_OVERRIDE=FQ","FILING_STATUS=MR","Sort=A","Dates=H","DateFormat=P","Fill=—","Direction=H","UseDPDF=Y")</f>
        <v>—</v>
      </c>
      <c r="X17" s="13" t="str">
        <f>_xll.BDH("MC FP Equity","IS_DIL_EPS_CONT_OPS","FQ2 2014","FQ2 2014","Currency=USD","Period=FQ","BEST_FPERIOD_OVERRIDE=FQ","FILING_STATUS=MR","Sort=A","Dates=H","DateFormat=P","Fill=—","Direction=H","UseDPDF=Y")</f>
        <v>—</v>
      </c>
      <c r="Y17" s="13" t="str">
        <f>_xll.BDH("MC FP Equity","IS_DIL_EPS_CONT_OPS","FQ3 2014","FQ3 2014","Currency=USD","Period=FQ","BEST_FPERIOD_OVERRIDE=FQ","FILING_STATUS=MR","Sort=A","Dates=H","DateFormat=P","Fill=—","Direction=H","UseDPDF=Y")</f>
        <v>—</v>
      </c>
      <c r="Z17" s="13" t="str">
        <f>_xll.BDH("MC FP Equity","IS_DIL_EPS_CONT_OPS","FQ4 2014","FQ4 2014","Currency=USD","Period=FQ","BEST_FPERIOD_OVERRIDE=FQ","FILING_STATUS=MR","Sort=A","Dates=H","DateFormat=P","Fill=—","Direction=H","UseDPDF=Y")</f>
        <v>—</v>
      </c>
      <c r="AA17" s="13" t="str">
        <f>_xll.BDH("MC FP Equity","IS_DIL_EPS_CONT_OPS","FQ1 2015","FQ1 2015","Currency=USD","Period=FQ","BEST_FPERIOD_OVERRIDE=FQ","FILING_STATUS=MR","Sort=A","Dates=H","DateFormat=P","Fill=—","Direction=H","UseDPDF=Y")</f>
        <v>—</v>
      </c>
      <c r="AB17" s="13" t="str">
        <f>_xll.BDH("MC FP Equity","IS_DIL_EPS_CONT_OPS","FQ2 2015","FQ2 2015","Currency=USD","Period=FQ","BEST_FPERIOD_OVERRIDE=FQ","FILING_STATUS=MR","Sort=A","Dates=H","DateFormat=P","Fill=—","Direction=H","UseDPDF=Y")</f>
        <v>—</v>
      </c>
      <c r="AC17" s="13" t="str">
        <f>_xll.BDH("MC FP Equity","IS_DIL_EPS_CONT_OPS","FQ3 2015","FQ3 2015","Currency=USD","Period=FQ","BEST_FPERIOD_OVERRIDE=FQ","FILING_STATUS=MR","Sort=A","Dates=H","DateFormat=P","Fill=—","Direction=H","UseDPDF=Y")</f>
        <v>—</v>
      </c>
      <c r="AD17" s="13" t="str">
        <f>_xll.BDH("MC FP Equity","IS_DIL_EPS_CONT_OPS","FQ4 2015","FQ4 2015","Currency=USD","Period=FQ","BEST_FPERIOD_OVERRIDE=FQ","FILING_STATUS=MR","Sort=A","Dates=H","DateFormat=P","Fill=—","Direction=H","UseDPDF=Y")</f>
        <v>—</v>
      </c>
      <c r="AE17" s="13" t="str">
        <f>_xll.BDH("MC FP Equity","IS_DIL_EPS_CONT_OPS","FQ1 2016","FQ1 2016","Currency=USD","Period=FQ","BEST_FPERIOD_OVERRIDE=FQ","FILING_STATUS=MR","Sort=A","Dates=H","DateFormat=P","Fill=—","Direction=H","UseDPDF=Y")</f>
        <v>—</v>
      </c>
      <c r="AF17" s="13" t="str">
        <f>_xll.BDH("MC FP Equity","IS_DIL_EPS_CONT_OPS","FQ2 2016","FQ2 2016","Currency=USD","Period=FQ","BEST_FPERIOD_OVERRIDE=FQ","FILING_STATUS=MR","Sort=A","Dates=H","DateFormat=P","Fill=—","Direction=H","UseDPDF=Y")</f>
        <v>—</v>
      </c>
      <c r="AG17" s="13" t="str">
        <f>_xll.BDH("MC FP Equity","IS_DIL_EPS_CONT_OPS","FQ3 2016","FQ3 2016","Currency=USD","Period=FQ","BEST_FPERIOD_OVERRIDE=FQ","FILING_STATUS=MR","Sort=A","Dates=H","DateFormat=P","Fill=—","Direction=H","UseDPDF=Y")</f>
        <v>—</v>
      </c>
      <c r="AH17" s="13" t="str">
        <f>_xll.BDH("MC FP Equity","IS_DIL_EPS_CONT_OPS","FQ4 2016","FQ4 2016","Currency=USD","Period=FQ","BEST_FPERIOD_OVERRIDE=FQ","FILING_STATUS=MR","Sort=A","Dates=H","DateFormat=P","Fill=—","Direction=H","UseDPDF=Y")</f>
        <v>—</v>
      </c>
      <c r="AI17" s="13" t="str">
        <f>_xll.BDH("MC FP Equity","IS_DIL_EPS_CONT_OPS","FQ1 2017","FQ1 2017","Currency=USD","Period=FQ","BEST_FPERIOD_OVERRIDE=FQ","FILING_STATUS=MR","Sort=A","Dates=H","DateFormat=P","Fill=—","Direction=H","UseDPDF=Y")</f>
        <v>—</v>
      </c>
      <c r="AJ17" s="13" t="str">
        <f>_xll.BDH("MC FP Equity","IS_DIL_EPS_CONT_OPS","FQ2 2017","FQ2 2017","Currency=USD","Period=FQ","BEST_FPERIOD_OVERRIDE=FQ","FILING_STATUS=MR","Sort=A","Dates=H","DateFormat=P","Fill=—","Direction=H","UseDPDF=Y")</f>
        <v>—</v>
      </c>
      <c r="AK17" s="13" t="str">
        <f>_xll.BDH("MC FP Equity","IS_DIL_EPS_CONT_OPS","FQ3 2017","FQ3 2017","Currency=USD","Period=FQ","BEST_FPERIOD_OVERRIDE=FQ","FILING_STATUS=MR","Sort=A","Dates=H","DateFormat=P","Fill=—","Direction=H","UseDPDF=Y")</f>
        <v>—</v>
      </c>
      <c r="AL17" s="13" t="str">
        <f>_xll.BDH("MC FP Equity","IS_DIL_EPS_CONT_OPS","FQ4 2017","FQ4 2017","Currency=USD","Period=FQ","BEST_FPERIOD_OVERRIDE=FQ","FILING_STATUS=MR","Sort=A","Dates=H","DateFormat=P","Fill=—","Direction=H","UseDPDF=Y")</f>
        <v>—</v>
      </c>
      <c r="AM17" s="13" t="str">
        <f>_xll.BDH("MC FP Equity","IS_DIL_EPS_CONT_OPS","FQ1 2018","FQ1 2018","Currency=USD","Period=FQ","BEST_FPERIOD_OVERRIDE=FQ","FILING_STATUS=MR","Sort=A","Dates=H","DateFormat=P","Fill=—","Direction=H","UseDPDF=Y")</f>
        <v>—</v>
      </c>
      <c r="AN17" s="13" t="str">
        <f>_xll.BDH("MC FP Equity","IS_DIL_EPS_CONT_OPS","FQ2 2018","FQ2 2018","Currency=USD","Period=FQ","BEST_FPERIOD_OVERRIDE=FQ","FILING_STATUS=MR","Sort=A","Dates=H","DateFormat=P","Fill=—","Direction=H","UseDPDF=Y")</f>
        <v>—</v>
      </c>
      <c r="AO17" s="13"/>
      <c r="AP17" s="13">
        <v>7.6879999999999997</v>
      </c>
    </row>
    <row r="18" spans="1:42" x14ac:dyDescent="0.25">
      <c r="A18" s="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x14ac:dyDescent="0.25">
      <c r="A19" s="7" t="s">
        <v>101</v>
      </c>
      <c r="B19" s="7"/>
      <c r="C19" s="7" t="s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tabSelected="1" workbookViewId="0">
      <selection activeCell="C6" sqref="C6"/>
    </sheetView>
  </sheetViews>
  <sheetFormatPr defaultRowHeight="15" x14ac:dyDescent="0.25"/>
  <sheetData>
    <row r="2" spans="1:42" x14ac:dyDescent="0.25">
      <c r="A2" t="s">
        <v>3</v>
      </c>
    </row>
    <row r="4" spans="1:42" x14ac:dyDescent="0.25">
      <c r="A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</row>
    <row r="5" spans="1:42" x14ac:dyDescent="0.25">
      <c r="A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59</v>
      </c>
      <c r="Q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W5" t="s">
        <v>66</v>
      </c>
      <c r="X5" t="s">
        <v>67</v>
      </c>
      <c r="Y5" t="s">
        <v>68</v>
      </c>
      <c r="Z5" t="s">
        <v>69</v>
      </c>
      <c r="AA5" t="s">
        <v>70</v>
      </c>
      <c r="AB5" t="s">
        <v>71</v>
      </c>
      <c r="AC5" t="s">
        <v>72</v>
      </c>
      <c r="AD5" t="s">
        <v>73</v>
      </c>
      <c r="AE5" t="s">
        <v>74</v>
      </c>
      <c r="AF5" t="s">
        <v>75</v>
      </c>
      <c r="AG5" t="s">
        <v>76</v>
      </c>
      <c r="AH5" t="s">
        <v>77</v>
      </c>
      <c r="AI5" t="s">
        <v>78</v>
      </c>
      <c r="AJ5" t="s">
        <v>79</v>
      </c>
      <c r="AK5" t="s">
        <v>80</v>
      </c>
      <c r="AL5" t="s">
        <v>81</v>
      </c>
      <c r="AM5" t="s">
        <v>82</v>
      </c>
      <c r="AN5" t="s">
        <v>83</v>
      </c>
      <c r="AO5" t="s">
        <v>84</v>
      </c>
      <c r="AP5" t="s">
        <v>85</v>
      </c>
    </row>
    <row r="6" spans="1:42" x14ac:dyDescent="0.25">
      <c r="A6" t="s">
        <v>0</v>
      </c>
      <c r="B6" t="s">
        <v>86</v>
      </c>
      <c r="C6">
        <v>5243.7475000000004</v>
      </c>
      <c r="D6">
        <v>5169.2685000000001</v>
      </c>
      <c r="E6">
        <v>5915.2740999999996</v>
      </c>
      <c r="F6">
        <v>7538.5119999999997</v>
      </c>
      <c r="G6">
        <v>6188.7767000000003</v>
      </c>
      <c r="H6">
        <v>5891.4282000000003</v>
      </c>
      <c r="I6">
        <v>6606.8104999999996</v>
      </c>
      <c r="J6">
        <v>8294.5755000000008</v>
      </c>
      <c r="K6">
        <v>7183.8620000000001</v>
      </c>
      <c r="L6">
        <v>7262.7066999999997</v>
      </c>
      <c r="M6">
        <v>8491.8338999999996</v>
      </c>
      <c r="N6">
        <v>9912.2121999999999</v>
      </c>
      <c r="O6">
        <v>8632.8363000000008</v>
      </c>
      <c r="P6">
        <v>8191.9742999999999</v>
      </c>
      <c r="Q6">
        <v>8631.9122000000007</v>
      </c>
      <c r="R6">
        <v>10687.6466</v>
      </c>
      <c r="S6">
        <v>9126.8423999999995</v>
      </c>
      <c r="T6">
        <v>8776.5334999999995</v>
      </c>
      <c r="U6">
        <v>9259.4262999999992</v>
      </c>
      <c r="V6">
        <v>11483.1402</v>
      </c>
      <c r="W6">
        <v>9875.0787</v>
      </c>
      <c r="X6">
        <v>9329.9424999999992</v>
      </c>
      <c r="Y6">
        <v>9791.2733000000007</v>
      </c>
      <c r="Z6">
        <v>11539.4951</v>
      </c>
      <c r="AA6">
        <v>9375.6944000000003</v>
      </c>
      <c r="AB6">
        <v>9279.7955999999995</v>
      </c>
      <c r="AC6">
        <v>9541.8009000000002</v>
      </c>
      <c r="AD6">
        <v>11363.3771</v>
      </c>
      <c r="AE6">
        <v>9511.6880000000001</v>
      </c>
      <c r="AF6">
        <v>9678.0681999999997</v>
      </c>
      <c r="AG6">
        <v>10199.768400000001</v>
      </c>
      <c r="AH6">
        <v>12153.0807</v>
      </c>
      <c r="AI6">
        <v>10528.2839</v>
      </c>
      <c r="AJ6">
        <v>10823.204299999999</v>
      </c>
      <c r="AK6">
        <v>12196.8948</v>
      </c>
      <c r="AL6">
        <v>14770.008400000001</v>
      </c>
      <c r="AM6">
        <v>13339.186799999999</v>
      </c>
      <c r="AN6">
        <v>12990.1031</v>
      </c>
      <c r="AO6">
        <v>13084.941999999999</v>
      </c>
      <c r="AP6">
        <v>15777.661</v>
      </c>
    </row>
    <row r="7" spans="1:42" x14ac:dyDescent="0.25">
      <c r="A7" t="s">
        <v>87</v>
      </c>
      <c r="B7" t="s">
        <v>86</v>
      </c>
      <c r="C7" t="s">
        <v>88</v>
      </c>
      <c r="D7" t="s">
        <v>88</v>
      </c>
      <c r="E7" t="s">
        <v>88</v>
      </c>
      <c r="F7" t="s">
        <v>88</v>
      </c>
      <c r="G7">
        <v>11.299154</v>
      </c>
      <c r="H7">
        <v>21.987871999999999</v>
      </c>
      <c r="I7">
        <v>23.603386</v>
      </c>
      <c r="J7">
        <v>19.639710000000001</v>
      </c>
      <c r="K7">
        <v>17.330054000000001</v>
      </c>
      <c r="L7">
        <v>9.0339310000000008</v>
      </c>
      <c r="M7">
        <v>17.609078</v>
      </c>
      <c r="N7">
        <v>20.392799</v>
      </c>
      <c r="O7">
        <v>25.443110000000001</v>
      </c>
      <c r="P7">
        <v>26.541129999999999</v>
      </c>
      <c r="Q7">
        <v>14.789552</v>
      </c>
      <c r="R7">
        <v>11.976618</v>
      </c>
      <c r="S7">
        <v>5.028867</v>
      </c>
      <c r="T7">
        <v>5.2474939999999997</v>
      </c>
      <c r="U7">
        <v>1.3043480000000001</v>
      </c>
      <c r="V7">
        <v>2.3916469999999999</v>
      </c>
      <c r="W7">
        <v>4.238391</v>
      </c>
      <c r="X7">
        <v>1.250186</v>
      </c>
      <c r="Y7">
        <v>5.693848</v>
      </c>
      <c r="Z7">
        <v>9.5684140000000006</v>
      </c>
      <c r="AA7">
        <v>15.500971</v>
      </c>
      <c r="AB7">
        <v>23.239747000000001</v>
      </c>
      <c r="AC7">
        <v>16.147807</v>
      </c>
      <c r="AD7">
        <v>12.282221</v>
      </c>
      <c r="AE7">
        <v>3.568425</v>
      </c>
      <c r="AF7">
        <v>2.1946560000000002</v>
      </c>
      <c r="AG7">
        <v>6.491085</v>
      </c>
      <c r="AH7">
        <v>8.6545880000000004</v>
      </c>
      <c r="AI7">
        <v>14.663573</v>
      </c>
      <c r="AJ7">
        <v>14.729225</v>
      </c>
      <c r="AK7">
        <v>13.602539</v>
      </c>
      <c r="AL7">
        <v>11.238246999999999</v>
      </c>
      <c r="AM7">
        <v>9.813841</v>
      </c>
      <c r="AN7">
        <v>10.844353999999999</v>
      </c>
      <c r="AO7">
        <v>7.2809491496851502</v>
      </c>
      <c r="AP7">
        <v>6.8219389204445697</v>
      </c>
    </row>
    <row r="8" spans="1:42" x14ac:dyDescent="0.25">
      <c r="A8" t="s">
        <v>1</v>
      </c>
      <c r="B8" t="s">
        <v>89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 t="s">
        <v>88</v>
      </c>
      <c r="L8" t="s">
        <v>88</v>
      </c>
      <c r="M8" t="s">
        <v>88</v>
      </c>
      <c r="N8" t="s">
        <v>88</v>
      </c>
      <c r="O8" t="s">
        <v>88</v>
      </c>
      <c r="P8" t="s">
        <v>88</v>
      </c>
      <c r="Q8" t="s">
        <v>88</v>
      </c>
      <c r="R8" t="s">
        <v>88</v>
      </c>
      <c r="S8" t="s">
        <v>88</v>
      </c>
      <c r="T8" t="s">
        <v>88</v>
      </c>
      <c r="U8" t="s">
        <v>88</v>
      </c>
      <c r="V8" t="s">
        <v>88</v>
      </c>
      <c r="W8" t="s">
        <v>88</v>
      </c>
      <c r="X8" t="s">
        <v>88</v>
      </c>
      <c r="Y8" t="s">
        <v>88</v>
      </c>
      <c r="Z8" t="s">
        <v>88</v>
      </c>
      <c r="AA8" t="s">
        <v>88</v>
      </c>
      <c r="AB8" t="s">
        <v>88</v>
      </c>
      <c r="AC8" t="s">
        <v>88</v>
      </c>
      <c r="AD8" t="s">
        <v>88</v>
      </c>
      <c r="AE8" t="s">
        <v>88</v>
      </c>
      <c r="AF8" t="s">
        <v>88</v>
      </c>
      <c r="AG8" t="s">
        <v>88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P8">
        <v>10397.478599</v>
      </c>
    </row>
    <row r="9" spans="1:42" x14ac:dyDescent="0.25">
      <c r="A9" t="s">
        <v>90</v>
      </c>
      <c r="B9" t="s">
        <v>91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P9">
        <v>6288.4639999999999</v>
      </c>
    </row>
    <row r="10" spans="1:42" x14ac:dyDescent="0.25">
      <c r="A10" t="s">
        <v>92</v>
      </c>
      <c r="B10" t="s">
        <v>93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P10">
        <v>6166.2979999999998</v>
      </c>
    </row>
    <row r="11" spans="1:42" x14ac:dyDescent="0.25">
      <c r="A11" t="s">
        <v>94</v>
      </c>
      <c r="B11" t="s">
        <v>93</v>
      </c>
      <c r="C11" t="s">
        <v>88</v>
      </c>
      <c r="D11" t="s">
        <v>88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P11">
        <v>6166.2979999999998</v>
      </c>
    </row>
    <row r="13" spans="1:42" x14ac:dyDescent="0.25">
      <c r="A13" t="s">
        <v>95</v>
      </c>
      <c r="B13" t="s">
        <v>96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P13">
        <v>3874.76</v>
      </c>
    </row>
    <row r="15" spans="1:42" x14ac:dyDescent="0.25">
      <c r="A15" t="s">
        <v>97</v>
      </c>
      <c r="B15" t="s">
        <v>98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88</v>
      </c>
      <c r="AA15" t="s">
        <v>88</v>
      </c>
      <c r="AB15" t="s">
        <v>88</v>
      </c>
      <c r="AC15" t="s">
        <v>88</v>
      </c>
      <c r="AD15" t="s">
        <v>88</v>
      </c>
      <c r="AE15" t="s">
        <v>88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P15">
        <v>7.6879999999999997</v>
      </c>
    </row>
    <row r="17" spans="1:42" x14ac:dyDescent="0.25">
      <c r="A17" t="s">
        <v>99</v>
      </c>
      <c r="B17" t="s">
        <v>100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t="s">
        <v>88</v>
      </c>
      <c r="I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 t="s">
        <v>88</v>
      </c>
      <c r="Y17" t="s">
        <v>88</v>
      </c>
      <c r="Z17" t="s">
        <v>88</v>
      </c>
      <c r="AA17" t="s">
        <v>88</v>
      </c>
      <c r="AB17" t="s">
        <v>88</v>
      </c>
      <c r="AC17" t="s">
        <v>88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P17">
        <v>7.6879999999999997</v>
      </c>
    </row>
    <row r="19" spans="1:42" x14ac:dyDescent="0.25">
      <c r="A19" t="s">
        <v>101</v>
      </c>
      <c r="C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- Adjusted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kioskuser16</cp:lastModifiedBy>
  <dcterms:created xsi:type="dcterms:W3CDTF">2013-04-03T15:49:21Z</dcterms:created>
  <dcterms:modified xsi:type="dcterms:W3CDTF">2018-08-13T21:46:46Z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