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era\marketing analysis\"/>
    </mc:Choice>
  </mc:AlternateContent>
  <xr:revisionPtr revIDLastSave="0" documentId="13_ncr:1_{5E6B862C-9DF1-49B5-8B5F-399ADE36EDFB}" xr6:coauthVersionLast="47" xr6:coauthVersionMax="47" xr10:uidLastSave="{00000000-0000-0000-0000-000000000000}"/>
  <bookViews>
    <workbookView xWindow="-108" yWindow="-108" windowWidth="23256" windowHeight="12456" activeTab="2" xr2:uid="{2FFD43B0-61DB-4106-B39D-7662B4B60B98}"/>
  </bookViews>
  <sheets>
    <sheet name="Data &amp; Formulas" sheetId="1" r:id="rId1"/>
    <sheet name="Result" sheetId="2" r:id="rId2"/>
    <sheet name="Analy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1" l="1" a="1"/>
  <c r="M21" i="1"/>
  <c r="M15" i="1" a="1"/>
  <c r="M15" i="1" s="1"/>
  <c r="M16" i="1" a="1"/>
  <c r="M16" i="1"/>
  <c r="M17" i="1" a="1"/>
  <c r="M17" i="1"/>
  <c r="M18" i="1" a="1"/>
  <c r="M18" i="1"/>
  <c r="M19" i="1" a="1"/>
  <c r="M19" i="1" s="1"/>
  <c r="M20" i="1" a="1"/>
  <c r="M20" i="1"/>
  <c r="M14" i="1" a="1"/>
  <c r="M14" i="1"/>
  <c r="L15" i="1" a="1"/>
  <c r="L15" i="1"/>
  <c r="L16" i="1" a="1"/>
  <c r="L16" i="1" s="1"/>
  <c r="L17" i="1" a="1"/>
  <c r="L17" i="1"/>
  <c r="L18" i="1" a="1"/>
  <c r="L18" i="1"/>
  <c r="L19" i="1" a="1"/>
  <c r="L19" i="1"/>
  <c r="L20" i="1" a="1"/>
  <c r="L20" i="1"/>
  <c r="L21" i="1" a="1"/>
  <c r="L21" i="1"/>
  <c r="L14" i="1" a="1"/>
  <c r="L14" i="1" s="1"/>
  <c r="J47" i="1"/>
  <c r="J46" i="1"/>
  <c r="J45" i="1"/>
  <c r="J39" i="1"/>
  <c r="J38" i="1"/>
  <c r="J37" i="1"/>
  <c r="I14" i="1" a="1"/>
  <c r="I14" i="1" s="1"/>
  <c r="M9" i="1"/>
  <c r="M8" i="1"/>
  <c r="M7" i="1"/>
  <c r="M6" i="1"/>
  <c r="M5" i="1"/>
  <c r="M4" i="1"/>
  <c r="M3" i="1"/>
  <c r="M2" i="1"/>
  <c r="L9" i="1"/>
  <c r="L8" i="1"/>
  <c r="L7" i="1"/>
  <c r="L6" i="1"/>
  <c r="L5" i="1"/>
  <c r="L4" i="1"/>
  <c r="L3" i="1"/>
  <c r="L2" i="1"/>
  <c r="K9" i="1"/>
  <c r="K8" i="1"/>
  <c r="K7" i="1"/>
  <c r="K6" i="1"/>
  <c r="K5" i="1"/>
  <c r="K4" i="1"/>
  <c r="K3" i="1"/>
  <c r="K2" i="1"/>
  <c r="J9" i="1"/>
  <c r="J8" i="1"/>
  <c r="J7" i="1"/>
  <c r="J6" i="1"/>
  <c r="J5" i="1"/>
  <c r="J4" i="1"/>
  <c r="J3" i="1"/>
  <c r="J2" i="1"/>
  <c r="I2" i="1" a="1"/>
  <c r="I2" i="1" s="1"/>
  <c r="J31" i="1" l="1"/>
  <c r="J30" i="1"/>
  <c r="J29" i="1"/>
  <c r="K14" i="1" l="1" a="1"/>
  <c r="K14" i="1" s="1"/>
  <c r="N14" i="1" s="1"/>
  <c r="K19" i="1" a="1"/>
  <c r="K19" i="1" s="1"/>
  <c r="N19" i="1" s="1"/>
  <c r="K20" i="1" a="1"/>
  <c r="K20" i="1" s="1"/>
  <c r="N20" i="1" s="1"/>
  <c r="K18" i="1" a="1"/>
  <c r="K18" i="1" s="1"/>
  <c r="N18" i="1" s="1"/>
  <c r="K17" i="1" a="1"/>
  <c r="K17" i="1" s="1"/>
  <c r="N17" i="1" s="1"/>
  <c r="K16" i="1" a="1"/>
  <c r="K16" i="1" s="1"/>
  <c r="N16" i="1" s="1"/>
  <c r="K21" i="1" a="1"/>
  <c r="K21" i="1" s="1"/>
  <c r="N21" i="1" s="1"/>
  <c r="K15" i="1" a="1"/>
  <c r="K15" i="1" s="1"/>
  <c r="N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<sst xmlns="http://schemas.openxmlformats.org/spreadsheetml/2006/main" count="150" uniqueCount="68">
  <si>
    <t>Customers</t>
  </si>
  <si>
    <t>Transaction Date</t>
  </si>
  <si>
    <t>Amount Spent</t>
  </si>
  <si>
    <t>C001</t>
  </si>
  <si>
    <t>C008</t>
  </si>
  <si>
    <t>C002</t>
  </si>
  <si>
    <t>C003</t>
  </si>
  <si>
    <t>C005</t>
  </si>
  <si>
    <t>C004</t>
  </si>
  <si>
    <t>C006</t>
  </si>
  <si>
    <t>C007</t>
  </si>
  <si>
    <t>Recency</t>
  </si>
  <si>
    <t>Frequency</t>
  </si>
  <si>
    <t>monetary</t>
  </si>
  <si>
    <t>Last Transaction Date</t>
  </si>
  <si>
    <t>Recency Scores</t>
  </si>
  <si>
    <t>Frequency Scores</t>
  </si>
  <si>
    <t>Monetary Scores</t>
  </si>
  <si>
    <t>Quarters Recency</t>
  </si>
  <si>
    <t>Q1</t>
  </si>
  <si>
    <t>Q2</t>
  </si>
  <si>
    <t>Q3</t>
  </si>
  <si>
    <t>Max</t>
  </si>
  <si>
    <t>Quarters Frequency</t>
  </si>
  <si>
    <t>Quarters Monetary</t>
  </si>
  <si>
    <t>Low,Med,Low</t>
  </si>
  <si>
    <t>Med,High,High</t>
  </si>
  <si>
    <t>High,Low,Low</t>
  </si>
  <si>
    <t>High,High,High</t>
  </si>
  <si>
    <t>Med,Low,Med</t>
  </si>
  <si>
    <t>High,Low,Med</t>
  </si>
  <si>
    <t>Low,Low,Low</t>
  </si>
  <si>
    <t>Champions</t>
  </si>
  <si>
    <t>At Risk</t>
  </si>
  <si>
    <t>Potential Loyalists</t>
  </si>
  <si>
    <t>New Customers</t>
  </si>
  <si>
    <t>About to Sleep</t>
  </si>
  <si>
    <t>New Big Spenders</t>
  </si>
  <si>
    <t>Lost</t>
  </si>
  <si>
    <t>Segment Name</t>
  </si>
  <si>
    <t>Description</t>
  </si>
  <si>
    <t>RFM Score</t>
  </si>
  <si>
    <t>Strategy</t>
  </si>
  <si>
    <t>Final Result and Strategies</t>
  </si>
  <si>
    <t>Customer Behaviour</t>
  </si>
  <si>
    <t>Goal</t>
  </si>
  <si>
    <t>Retain them, increase lifetime value, and turn them into brand advocates.</t>
  </si>
  <si>
    <t>*Give them tiered rewards that normal customers can’t access (e.g., “Diamond” level).
*Create a customer spotlight series to celebrate them publicly.
*Invite to private shopping evenings with refreshments, music, and personal stylists.</t>
  </si>
  <si>
    <t>Purchase frequently, spend a lot, and have bought very recently. They’re your most valuable customers.</t>
  </si>
  <si>
    <t>Re-engage cost-effectively</t>
  </si>
  <si>
    <t>Haven’t bought in a while, moderate frequency, low spend.</t>
  </si>
  <si>
    <t xml:space="preserve">*Retarget with ads showing popular low-cost items.
*Offer “We miss you” discounts with a clear call-to-action.
</t>
  </si>
  <si>
    <t>High spend &amp; frequency but haven’t purchased very recently</t>
  </si>
  <si>
    <t>Reactivate to move them into Champions</t>
  </si>
  <si>
    <t xml:space="preserve">*Targeted ads with products similar to past purchases.
*Loyalty point boost if they purchase within 7 days.
</t>
  </si>
  <si>
    <t>411 &amp; 422</t>
  </si>
  <si>
    <t>Recently purchased, low frequency, low spend</t>
  </si>
  <si>
    <t>Encourage a second purchase quickly</t>
  </si>
  <si>
    <t>* Welcome email series with product education &amp; upsell suggestions.
* Free shipping on second order within 30 days.
* In-store personal shopping consultation offer.</t>
  </si>
  <si>
    <t>Moderate recency, low frequency, medium spend.</t>
  </si>
  <si>
    <t>Prevent churn</t>
  </si>
  <si>
    <t>* Show scarcity &amp; urgency (“Only a few left”).
* Postcard with special seasonal promotion.</t>
  </si>
  <si>
    <t>Recently bought, good spend, but infrequent so far.</t>
  </si>
  <si>
    <t>Turn them into loyal repeat buyers</t>
  </si>
  <si>
    <t>* Introduce them to loyalty program immediately.
* In-store gift with next purchase.</t>
  </si>
  <si>
    <t>Long inactive, low spend, rare buyers — likely churned</t>
  </si>
  <si>
    <t>Decide if worth reactivating or drop from active campaigns</t>
  </si>
  <si>
    <t>* Survey to understand why they left.
* If no engagement, move to inactive database to save budget.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</si>
</sst>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_-;\-[$€-2]\ * #,##0_-;_-[$€-2]\ * &quot;-&quot;??_-;_-@_-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 tint="0.79998168889431442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b/>
      <sz val="11"/>
      <color theme="5" tint="0.79998168889431442"/>
      <name val="Aptos Narrow"/>
      <family val="2"/>
      <scheme val="minor"/>
    </font>
    <font>
      <sz val="18"/>
      <color theme="5" tint="-0.499984740745262"/>
      <name val="Aptos Narrow"/>
      <family val="2"/>
      <scheme val="minor"/>
    </font>
    <font>
      <sz val="22"/>
      <color theme="5" tint="-0.499984740745262"/>
      <name val="Aharoni"/>
      <charset val="177"/>
    </font>
    <font>
      <sz val="11"/>
      <color theme="5" tint="-0.249977111117893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5" tint="0.59999389629810485"/>
      </left>
      <right style="thin">
        <color theme="5" tint="0.59999389629810485"/>
      </right>
      <top/>
      <bottom style="thin">
        <color theme="5" tint="0.59999389629810485"/>
      </bottom>
      <diagonal/>
    </border>
    <border>
      <left/>
      <right style="thin">
        <color theme="5" tint="0.59999389629810485"/>
      </right>
      <top/>
      <bottom style="thin">
        <color theme="5" tint="0.59999389629810485"/>
      </bottom>
      <diagonal/>
    </border>
    <border>
      <left/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5" tint="0.59999389629810485"/>
      </right>
      <top style="thin">
        <color theme="5" tint="0.59999389629810485"/>
      </top>
      <bottom style="thin">
        <color theme="1"/>
      </bottom>
      <diagonal/>
    </border>
    <border>
      <left style="thin">
        <color theme="1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1"/>
      </bottom>
      <diagonal/>
    </border>
    <border>
      <left style="thin">
        <color theme="5" tint="0.59999389629810485"/>
      </left>
      <right style="thin">
        <color theme="1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5" tint="0.59999389629810485"/>
      </left>
      <right style="thin">
        <color theme="1"/>
      </right>
      <top style="thin">
        <color theme="5" tint="0.59999389629810485"/>
      </top>
      <bottom style="thin">
        <color theme="1"/>
      </bottom>
      <diagonal/>
    </border>
    <border>
      <left style="thin">
        <color theme="5" tint="0.59999389629810485"/>
      </left>
      <right style="thin">
        <color theme="1"/>
      </right>
      <top/>
      <bottom style="thin">
        <color theme="5" tint="0.59999389629810485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4" fontId="0" fillId="0" borderId="3" xfId="0" applyNumberFormat="1" applyBorder="1"/>
    <xf numFmtId="164" fontId="0" fillId="0" borderId="4" xfId="0" applyNumberFormat="1" applyBorder="1"/>
    <xf numFmtId="0" fontId="0" fillId="0" borderId="5" xfId="0" applyBorder="1"/>
    <xf numFmtId="14" fontId="0" fillId="0" borderId="0" xfId="0" applyNumberFormat="1"/>
    <xf numFmtId="164" fontId="0" fillId="0" borderId="6" xfId="0" applyNumberFormat="1" applyBorder="1"/>
    <xf numFmtId="0" fontId="0" fillId="0" borderId="7" xfId="0" applyBorder="1"/>
    <xf numFmtId="14" fontId="0" fillId="0" borderId="8" xfId="0" applyNumberFormat="1" applyBorder="1"/>
    <xf numFmtId="164" fontId="0" fillId="0" borderId="9" xfId="0" applyNumberFormat="1" applyBorder="1"/>
    <xf numFmtId="0" fontId="0" fillId="3" borderId="0" xfId="0" applyFill="1"/>
    <xf numFmtId="1" fontId="0" fillId="0" borderId="0" xfId="0" applyNumberFormat="1"/>
    <xf numFmtId="164" fontId="0" fillId="0" borderId="0" xfId="0" applyNumberFormat="1"/>
    <xf numFmtId="0" fontId="0" fillId="4" borderId="0" xfId="0" applyFill="1"/>
    <xf numFmtId="0" fontId="0" fillId="4" borderId="1" xfId="0" applyFill="1" applyBorder="1"/>
    <xf numFmtId="0" fontId="2" fillId="5" borderId="0" xfId="0" applyFont="1" applyFill="1"/>
    <xf numFmtId="0" fontId="2" fillId="6" borderId="0" xfId="0" applyFont="1" applyFill="1"/>
    <xf numFmtId="0" fontId="3" fillId="0" borderId="0" xfId="0" applyFont="1"/>
    <xf numFmtId="0" fontId="4" fillId="7" borderId="2" xfId="0" applyFont="1" applyFill="1" applyBorder="1" applyAlignment="1">
      <alignment horizontal="left" vertical="center"/>
    </xf>
    <xf numFmtId="0" fontId="0" fillId="8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7" fillId="2" borderId="11" xfId="0" applyFont="1" applyFill="1" applyBorder="1"/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7" fillId="2" borderId="16" xfId="0" applyFont="1" applyFill="1" applyBorder="1"/>
    <xf numFmtId="0" fontId="0" fillId="0" borderId="15" xfId="0" applyBorder="1"/>
    <xf numFmtId="0" fontId="9" fillId="0" borderId="1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1.9444444444444545E-2"/>
                  <c:y val="-0.10185185185185187"/>
                </c:manualLayout>
              </c:layout>
              <c:tx>
                <c:rich>
                  <a:bodyPr/>
                  <a:lstStyle/>
                  <a:p>
                    <a:fld id="{4435CEE1-905D-4A0A-B401-E2EDC173292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80F-4716-9C16-43825DE48EE3}"/>
                </c:ext>
              </c:extLst>
            </c:dLbl>
            <c:dLbl>
              <c:idx val="1"/>
              <c:layout>
                <c:manualLayout>
                  <c:x val="-2.5000000000000026E-2"/>
                  <c:y val="-7.407407407407407E-2"/>
                </c:manualLayout>
              </c:layout>
              <c:tx>
                <c:rich>
                  <a:bodyPr/>
                  <a:lstStyle/>
                  <a:p>
                    <a:fld id="{6EB5446A-D41C-4307-8568-AC2680B453A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80F-4716-9C16-43825DE48EE3}"/>
                </c:ext>
              </c:extLst>
            </c:dLbl>
            <c:dLbl>
              <c:idx val="2"/>
              <c:layout>
                <c:manualLayout>
                  <c:x val="-0.16111111111111115"/>
                  <c:y val="-0.16666666666666671"/>
                </c:manualLayout>
              </c:layout>
              <c:tx>
                <c:rich>
                  <a:bodyPr/>
                  <a:lstStyle/>
                  <a:p>
                    <a:fld id="{C2FC64B0-8D83-408E-970A-63E20D68F09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D80F-4716-9C16-43825DE48EE3}"/>
                </c:ext>
              </c:extLst>
            </c:dLbl>
            <c:dLbl>
              <c:idx val="3"/>
              <c:layout>
                <c:manualLayout>
                  <c:x val="-0.11388888888888889"/>
                  <c:y val="7.407407407407407E-2"/>
                </c:manualLayout>
              </c:layout>
              <c:tx>
                <c:rich>
                  <a:bodyPr/>
                  <a:lstStyle/>
                  <a:p>
                    <a:fld id="{CD25BA33-1D91-4A37-AD03-3045B1949CF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80F-4716-9C16-43825DE48EE3}"/>
                </c:ext>
              </c:extLst>
            </c:dLbl>
            <c:dLbl>
              <c:idx val="4"/>
              <c:layout>
                <c:manualLayout>
                  <c:x val="-0.13055555555555556"/>
                  <c:y val="-0.14351851851851852"/>
                </c:manualLayout>
              </c:layout>
              <c:tx>
                <c:rich>
                  <a:bodyPr/>
                  <a:lstStyle/>
                  <a:p>
                    <a:fld id="{B8013A7D-976F-46E7-9963-614F1AB3E74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80F-4716-9C16-43825DE48EE3}"/>
                </c:ext>
              </c:extLst>
            </c:dLbl>
            <c:dLbl>
              <c:idx val="5"/>
              <c:layout>
                <c:manualLayout>
                  <c:x val="-0.1361111111111111"/>
                  <c:y val="-0.14814814814814814"/>
                </c:manualLayout>
              </c:layout>
              <c:tx>
                <c:rich>
                  <a:bodyPr/>
                  <a:lstStyle/>
                  <a:p>
                    <a:fld id="{F2276809-3B5D-4B25-A6F3-011B91E0C33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80F-4716-9C16-43825DE48EE3}"/>
                </c:ext>
              </c:extLst>
            </c:dLbl>
            <c:dLbl>
              <c:idx val="6"/>
              <c:layout>
                <c:manualLayout>
                  <c:x val="-1.3888888888888888E-2"/>
                  <c:y val="-0.10185185185185194"/>
                </c:manualLayout>
              </c:layout>
              <c:tx>
                <c:rich>
                  <a:bodyPr/>
                  <a:lstStyle/>
                  <a:p>
                    <a:fld id="{12EF54B0-F99C-4ADC-88BD-412261447C6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80F-4716-9C16-43825DE48EE3}"/>
                </c:ext>
              </c:extLst>
            </c:dLbl>
            <c:dLbl>
              <c:idx val="7"/>
              <c:layout>
                <c:manualLayout>
                  <c:x val="-8.3333333333333329E-2"/>
                  <c:y val="-0.11574074074074082"/>
                </c:manualLayout>
              </c:layout>
              <c:tx>
                <c:rich>
                  <a:bodyPr/>
                  <a:lstStyle/>
                  <a:p>
                    <a:fld id="{C8E734D3-EA5A-4825-A9B3-D90D2EC9A9C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80F-4716-9C16-43825DE48E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Result!$B$2:$B$9</c:f>
              <c:numCache>
                <c:formatCode>General</c:formatCode>
                <c:ptCount val="8"/>
                <c:pt idx="0">
                  <c:v>5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2</c:v>
                </c:pt>
              </c:numCache>
            </c:numRef>
          </c:xVal>
          <c:yVal>
            <c:numRef>
              <c:f>Result!$C$2:$C$9</c:f>
              <c:numCache>
                <c:formatCode>General</c:formatCode>
                <c:ptCount val="8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</c:numCache>
            </c:numRef>
          </c:yVal>
          <c:bubbleSize>
            <c:numRef>
              <c:f>Result!$D$2:$D$9</c:f>
              <c:numCache>
                <c:formatCode>General</c:formatCode>
                <c:ptCount val="8"/>
                <c:pt idx="0">
                  <c:v>5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</c:numCache>
            </c:numRef>
          </c:bubbleSize>
          <c:bubble3D val="1"/>
          <c:extLst>
            <c:ext xmlns:c15="http://schemas.microsoft.com/office/drawing/2012/chart" uri="{02D57815-91ED-43cb-92C2-25804820EDAC}">
              <c15:datalabelsRange>
                <c15:f>Result!$G$2:$G$9</c15:f>
                <c15:dlblRangeCache>
                  <c:ptCount val="8"/>
                  <c:pt idx="0">
                    <c:v>Champions</c:v>
                  </c:pt>
                  <c:pt idx="1">
                    <c:v>At Risk</c:v>
                  </c:pt>
                  <c:pt idx="2">
                    <c:v>Potential Loyalists</c:v>
                  </c:pt>
                  <c:pt idx="3">
                    <c:v>New Customers</c:v>
                  </c:pt>
                  <c:pt idx="4">
                    <c:v>New Customers</c:v>
                  </c:pt>
                  <c:pt idx="5">
                    <c:v>About to Sleep</c:v>
                  </c:pt>
                  <c:pt idx="6">
                    <c:v>New Big Spenders</c:v>
                  </c:pt>
                  <c:pt idx="7">
                    <c:v>Lost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80F-4716-9C16-43825DE48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191111904"/>
        <c:axId val="1208224960"/>
      </c:bubbleChart>
      <c:valAx>
        <c:axId val="119111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Recency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224960"/>
        <c:crosses val="autoZero"/>
        <c:crossBetween val="midCat"/>
      </c:valAx>
      <c:valAx>
        <c:axId val="120822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11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49530</xdr:rowOff>
    </xdr:from>
    <xdr:to>
      <xdr:col>7</xdr:col>
      <xdr:colOff>15240</xdr:colOff>
      <xdr:row>24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E7DB68-DD34-FA7A-35D5-CBCC63404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050B-FE9F-4F65-AAE4-FD51C41AC32B}">
  <dimension ref="A1:O50"/>
  <sheetViews>
    <sheetView workbookViewId="0">
      <selection activeCell="G23" sqref="G23"/>
    </sheetView>
  </sheetViews>
  <sheetFormatPr defaultRowHeight="14.4" x14ac:dyDescent="0.3"/>
  <cols>
    <col min="1" max="3" width="16.21875" customWidth="1"/>
    <col min="4" max="4" width="20.21875" customWidth="1"/>
    <col min="9" max="9" width="16.88671875" customWidth="1"/>
    <col min="10" max="10" width="23.5546875" customWidth="1"/>
    <col min="11" max="11" width="19.109375" customWidth="1"/>
    <col min="12" max="12" width="18.5546875" customWidth="1"/>
    <col min="13" max="13" width="16.77734375" customWidth="1"/>
    <col min="14" max="14" width="12.44140625" customWidth="1"/>
    <col min="15" max="15" width="14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I1" s="11" t="s">
        <v>0</v>
      </c>
      <c r="J1" s="11" t="s">
        <v>14</v>
      </c>
      <c r="K1" s="11" t="s">
        <v>11</v>
      </c>
      <c r="L1" s="11" t="s">
        <v>12</v>
      </c>
      <c r="M1" s="11" t="s">
        <v>13</v>
      </c>
    </row>
    <row r="2" spans="1:15" x14ac:dyDescent="0.3">
      <c r="A2" s="2" t="s">
        <v>3</v>
      </c>
      <c r="B2" s="3">
        <v>45627</v>
      </c>
      <c r="C2" s="4">
        <v>200</v>
      </c>
      <c r="D2" s="6"/>
      <c r="I2" t="str" cm="1">
        <f t="array" ref="I2:I9">_xlfn.UNIQUE(A2:A50)</f>
        <v>C001</v>
      </c>
      <c r="J2" s="6">
        <f>_xlfn.MAXIFS(B2:B50,A2:A50,$I$2)</f>
        <v>45651</v>
      </c>
      <c r="K2" s="12">
        <f t="shared" ref="K2:K9" ca="1" si="0">TODAY()-J2</f>
        <v>233</v>
      </c>
      <c r="L2">
        <f>COUNTIFS(A2:A50,I2)</f>
        <v>10</v>
      </c>
      <c r="M2" s="13">
        <f>SUMIFS(C2:C50,A2:A50,I2)</f>
        <v>3275</v>
      </c>
    </row>
    <row r="3" spans="1:15" x14ac:dyDescent="0.3">
      <c r="A3" s="5" t="s">
        <v>4</v>
      </c>
      <c r="B3" s="6">
        <v>45537</v>
      </c>
      <c r="C3" s="7">
        <v>150</v>
      </c>
      <c r="D3" s="6"/>
      <c r="I3" t="str">
        <v>C008</v>
      </c>
      <c r="J3" s="6">
        <f>_xlfn.MAXIFS(B2:B50,A2:A50,$I$3)</f>
        <v>45537</v>
      </c>
      <c r="K3">
        <f t="shared" ca="1" si="0"/>
        <v>347</v>
      </c>
      <c r="L3">
        <f>COUNTIFS(A2:A50,I3)</f>
        <v>7</v>
      </c>
      <c r="M3" s="13">
        <f>SUMIFS(C2:C50,A2:A50,I3)</f>
        <v>698</v>
      </c>
    </row>
    <row r="4" spans="1:15" x14ac:dyDescent="0.3">
      <c r="A4" s="5" t="s">
        <v>3</v>
      </c>
      <c r="B4" s="6">
        <v>45570</v>
      </c>
      <c r="C4" s="7">
        <v>20</v>
      </c>
      <c r="I4" t="str">
        <v>C002</v>
      </c>
      <c r="J4" s="6">
        <f>_xlfn.MAXIFS(B2:B50,A2:A50,$I$4)</f>
        <v>45607</v>
      </c>
      <c r="K4">
        <f t="shared" ca="1" si="0"/>
        <v>277</v>
      </c>
      <c r="L4">
        <f>COUNTIFS(A2:A50,I4)</f>
        <v>8</v>
      </c>
      <c r="M4" s="13">
        <f>SUMIFS(C2:C50,A2:A50,I4)</f>
        <v>2706</v>
      </c>
    </row>
    <row r="5" spans="1:15" x14ac:dyDescent="0.3">
      <c r="A5" s="5" t="s">
        <v>5</v>
      </c>
      <c r="B5" s="6">
        <v>45515</v>
      </c>
      <c r="C5" s="7">
        <v>650</v>
      </c>
      <c r="I5" t="str">
        <v>C003</v>
      </c>
      <c r="J5" s="6">
        <f>_xlfn.MAXIFS(B2:B50,A2:A50,$I$5)</f>
        <v>45638</v>
      </c>
      <c r="K5">
        <f t="shared" ca="1" si="0"/>
        <v>246</v>
      </c>
      <c r="L5">
        <f>COUNTIFS(A2:A50,I5)</f>
        <v>2</v>
      </c>
      <c r="M5" s="13">
        <f>SUMIFS(C2:C50,A2:A50,I5)</f>
        <v>450</v>
      </c>
    </row>
    <row r="6" spans="1:15" x14ac:dyDescent="0.3">
      <c r="A6" s="5" t="s">
        <v>5</v>
      </c>
      <c r="B6" s="6">
        <v>45455</v>
      </c>
      <c r="C6" s="7">
        <v>700</v>
      </c>
      <c r="I6" t="str">
        <v>C005</v>
      </c>
      <c r="J6" s="6">
        <f>_xlfn.MAXIFS(B2:B50,A2:A50,$I$6)</f>
        <v>45612</v>
      </c>
      <c r="K6">
        <f t="shared" ca="1" si="0"/>
        <v>272</v>
      </c>
      <c r="L6">
        <f>COUNTIFS(A2:A50,I6)</f>
        <v>6</v>
      </c>
      <c r="M6" s="13">
        <f>SUMIFS(C2:C50,A2:A50,I6)</f>
        <v>1748</v>
      </c>
    </row>
    <row r="7" spans="1:15" x14ac:dyDescent="0.3">
      <c r="A7" s="5" t="s">
        <v>3</v>
      </c>
      <c r="B7" s="6">
        <v>45580</v>
      </c>
      <c r="C7" s="7">
        <v>1200</v>
      </c>
      <c r="I7" t="str">
        <v>C004</v>
      </c>
      <c r="J7" s="6">
        <f>_xlfn.MAXIFS(B2:B50,A2:A50,$I$7)</f>
        <v>45608</v>
      </c>
      <c r="K7">
        <f t="shared" ca="1" si="0"/>
        <v>276</v>
      </c>
      <c r="L7">
        <f>COUNTIFS(A2:A50,I7)</f>
        <v>5</v>
      </c>
      <c r="M7" s="13">
        <f>SUMIFS(C2:C50,A2:A50,I7)</f>
        <v>1835</v>
      </c>
    </row>
    <row r="8" spans="1:15" x14ac:dyDescent="0.3">
      <c r="A8" s="5" t="s">
        <v>6</v>
      </c>
      <c r="B8" s="6">
        <v>45474</v>
      </c>
      <c r="C8" s="7">
        <v>90</v>
      </c>
      <c r="I8" t="str">
        <v>C006</v>
      </c>
      <c r="J8" s="6">
        <f>_xlfn.MAXIFS(B2:B50,A2:A50,$I$8)</f>
        <v>45650</v>
      </c>
      <c r="K8">
        <f t="shared" ca="1" si="0"/>
        <v>234</v>
      </c>
      <c r="L8">
        <f>COUNTIFS(A2:A50,I8)</f>
        <v>6</v>
      </c>
      <c r="M8" s="13">
        <f>SUMIFS(C2:C50,A2:A50,I8)</f>
        <v>1854</v>
      </c>
    </row>
    <row r="9" spans="1:15" x14ac:dyDescent="0.3">
      <c r="A9" s="5" t="s">
        <v>6</v>
      </c>
      <c r="B9" s="6">
        <v>45638</v>
      </c>
      <c r="C9" s="7">
        <v>360</v>
      </c>
      <c r="I9" t="str">
        <v>C007</v>
      </c>
      <c r="J9" s="6">
        <f>_xlfn.MAXIFS(B2:B50,A2:A50,$I$9)</f>
        <v>45564</v>
      </c>
      <c r="K9">
        <f t="shared" ca="1" si="0"/>
        <v>320</v>
      </c>
      <c r="L9">
        <f>COUNTIFS(A2:A50,I9)</f>
        <v>5</v>
      </c>
      <c r="M9" s="13">
        <f>SUMIFS(C2:C50,A2:A50,I9)</f>
        <v>719</v>
      </c>
    </row>
    <row r="10" spans="1:15" x14ac:dyDescent="0.3">
      <c r="A10" s="5" t="s">
        <v>5</v>
      </c>
      <c r="B10" s="6">
        <v>45583</v>
      </c>
      <c r="C10" s="7">
        <v>75</v>
      </c>
    </row>
    <row r="11" spans="1:15" x14ac:dyDescent="0.3">
      <c r="A11" s="5" t="s">
        <v>7</v>
      </c>
      <c r="B11" s="6">
        <v>45581</v>
      </c>
      <c r="C11" s="7">
        <v>850</v>
      </c>
    </row>
    <row r="12" spans="1:15" x14ac:dyDescent="0.3">
      <c r="A12" s="5" t="s">
        <v>7</v>
      </c>
      <c r="B12" s="6">
        <v>45516</v>
      </c>
      <c r="C12" s="7">
        <v>140</v>
      </c>
    </row>
    <row r="13" spans="1:15" x14ac:dyDescent="0.3">
      <c r="A13" s="5" t="s">
        <v>7</v>
      </c>
      <c r="B13" s="6">
        <v>45612</v>
      </c>
      <c r="C13" s="7">
        <v>250</v>
      </c>
      <c r="I13" s="11" t="s">
        <v>0</v>
      </c>
      <c r="K13" s="11" t="s">
        <v>15</v>
      </c>
      <c r="L13" s="11" t="s">
        <v>16</v>
      </c>
      <c r="M13" s="11" t="s">
        <v>17</v>
      </c>
    </row>
    <row r="14" spans="1:15" x14ac:dyDescent="0.3">
      <c r="A14" s="5" t="s">
        <v>7</v>
      </c>
      <c r="B14" s="6">
        <v>45505</v>
      </c>
      <c r="C14" s="7">
        <v>180</v>
      </c>
      <c r="I14" s="15" t="str" cm="1">
        <f t="array" ref="I14:I21">_xlfn.UNIQUE(A2:A50)</f>
        <v>C001</v>
      </c>
      <c r="K14" cm="1">
        <f t="array" aca="1" ref="K14" ca="1">_xlfn.IFS(K2&lt;=$J$29,5,K2&lt;=$J$30,4,K2&lt;=$J$31,3,K2&lt;$J$32,2,K2=$J$32,1)</f>
        <v>5</v>
      </c>
      <c r="L14" cm="1">
        <f t="array" ref="L14">_xlfn.IFS(L2&lt;=$J$37,1,L2&lt;=$J$38,2,L2&lt;=$J$39,3,L2&lt;$J$40,4,L2=$J$40,5)</f>
        <v>5</v>
      </c>
      <c r="M14" cm="1">
        <f t="array" ref="M14">_xlfn.IFS(M2&lt;=$J$45,1,M2&lt;=$J$46,2,M2&lt;=$J$47,3,M2&lt;$J$48,4,M2=$J$48,5)</f>
        <v>5</v>
      </c>
      <c r="N14" t="str">
        <f t="shared" ref="N14:N21" ca="1" si="1">K14&amp;L14&amp;M14</f>
        <v>555</v>
      </c>
      <c r="O14" t="s">
        <v>28</v>
      </c>
    </row>
    <row r="15" spans="1:15" x14ac:dyDescent="0.3">
      <c r="A15" s="5" t="s">
        <v>7</v>
      </c>
      <c r="B15" s="6">
        <v>45518</v>
      </c>
      <c r="C15" s="7">
        <v>260</v>
      </c>
      <c r="I15" s="15" t="str">
        <v>C008</v>
      </c>
      <c r="K15" t="e" cm="1">
        <f t="array" aca="1" ref="K15" ca="1">_xlfn.IFS(K3&lt;=$J$29,5,K3&lt;=$J$30,4,K3&lt;=$J$31,3,K3&lt;$J$32,2,K3=$J$32,1)</f>
        <v>#N/A</v>
      </c>
      <c r="L15" cm="1">
        <f t="array" ref="L15">_xlfn.IFS(L3&lt;=$J$37,1,L3&lt;=$J$38,2,L3&lt;=$J$39,3,L3&lt;$J$40,4,L3=$J$40,5)</f>
        <v>3</v>
      </c>
      <c r="M15" cm="1">
        <f t="array" ref="M15">_xlfn.IFS(M3&lt;=$J$45,1,M3&lt;=$J$46,2,M3&lt;=$J$47,3,M3&lt;$J$48,4,M3=$J$48,5)</f>
        <v>1</v>
      </c>
      <c r="N15" t="e">
        <f t="shared" ca="1" si="1"/>
        <v>#N/A</v>
      </c>
      <c r="O15" t="s">
        <v>25</v>
      </c>
    </row>
    <row r="16" spans="1:15" x14ac:dyDescent="0.3">
      <c r="A16" s="5" t="s">
        <v>3</v>
      </c>
      <c r="B16" s="6">
        <v>45541</v>
      </c>
      <c r="C16" s="7">
        <v>180</v>
      </c>
      <c r="I16" s="15" t="str">
        <v>C002</v>
      </c>
      <c r="K16" cm="1">
        <f t="array" aca="1" ref="K16" ca="1">_xlfn.IFS(K4&lt;=$J$29,5,K4&lt;=$J$30,4,K4&lt;=$J$31,3,K4&lt;$J$32,2,K4=$J$32,1)</f>
        <v>3</v>
      </c>
      <c r="L16" cm="1">
        <f t="array" ref="L16">_xlfn.IFS(L4&lt;=$J$37,1,L4&lt;=$J$38,2,L4&lt;=$J$39,3,L4&lt;$J$40,4,L4=$J$40,5)</f>
        <v>4</v>
      </c>
      <c r="M16" cm="1">
        <f t="array" ref="M16">_xlfn.IFS(M4&lt;=$J$45,1,M4&lt;=$J$46,2,M4&lt;=$J$47,3,M4&lt;$J$48,4,M4=$J$48,5)</f>
        <v>4</v>
      </c>
      <c r="N16" t="str">
        <f t="shared" ca="1" si="1"/>
        <v>344</v>
      </c>
      <c r="O16" t="s">
        <v>26</v>
      </c>
    </row>
    <row r="17" spans="1:15" x14ac:dyDescent="0.3">
      <c r="A17" s="5" t="s">
        <v>3</v>
      </c>
      <c r="B17" s="6">
        <v>45633</v>
      </c>
      <c r="C17" s="7">
        <v>75</v>
      </c>
      <c r="I17" s="15" t="str">
        <v>C003</v>
      </c>
      <c r="K17" cm="1">
        <f t="array" aca="1" ref="K17" ca="1">_xlfn.IFS(K5&lt;=$J$29,5,K5&lt;=$J$30,4,K5&lt;=$J$31,3,K5&lt;$J$32,2,K5=$J$32,1)</f>
        <v>4</v>
      </c>
      <c r="L17" cm="1">
        <f t="array" ref="L17">_xlfn.IFS(L5&lt;=$J$37,1,L5&lt;=$J$38,2,L5&lt;=$J$39,3,L5&lt;$J$40,4,L5=$J$40,5)</f>
        <v>1</v>
      </c>
      <c r="M17" cm="1">
        <f t="array" ref="M17">_xlfn.IFS(M5&lt;=$J$45,1,M5&lt;=$J$46,2,M5&lt;=$J$47,3,M5&lt;$J$48,4,M5=$J$48,5)</f>
        <v>1</v>
      </c>
      <c r="N17" t="str">
        <f t="shared" ca="1" si="1"/>
        <v>411</v>
      </c>
      <c r="O17" t="s">
        <v>27</v>
      </c>
    </row>
    <row r="18" spans="1:15" x14ac:dyDescent="0.3">
      <c r="A18" s="5" t="s">
        <v>3</v>
      </c>
      <c r="B18" s="6">
        <v>45384</v>
      </c>
      <c r="C18" s="7">
        <v>320</v>
      </c>
      <c r="I18" s="15" t="str">
        <v>C005</v>
      </c>
      <c r="K18" cm="1">
        <f t="array" aca="1" ref="K18" ca="1">_xlfn.IFS(K6&lt;=$J$29,5,K6&lt;=$J$30,4,K6&lt;=$J$31,3,K6&lt;$J$32,2,K6=$J$32,1)</f>
        <v>4</v>
      </c>
      <c r="L18" cm="1">
        <f t="array" ref="L18">_xlfn.IFS(L6&lt;=$J$37,1,L6&lt;=$J$38,2,L6&lt;=$J$39,3,L6&lt;$J$40,4,L6=$J$40,5)</f>
        <v>2</v>
      </c>
      <c r="M18" cm="1">
        <f t="array" ref="M18">_xlfn.IFS(M6&lt;=$J$45,1,M6&lt;=$J$46,2,M6&lt;=$J$47,3,M6&lt;$J$48,4,M6=$J$48,5)</f>
        <v>2</v>
      </c>
      <c r="N18" t="str">
        <f t="shared" ca="1" si="1"/>
        <v>422</v>
      </c>
      <c r="O18" t="s">
        <v>27</v>
      </c>
    </row>
    <row r="19" spans="1:15" x14ac:dyDescent="0.3">
      <c r="A19" s="5" t="s">
        <v>4</v>
      </c>
      <c r="B19" s="6">
        <v>45389</v>
      </c>
      <c r="C19" s="7">
        <v>80</v>
      </c>
      <c r="I19" s="15" t="str">
        <v>C004</v>
      </c>
      <c r="K19" cm="1">
        <f t="array" aca="1" ref="K19" ca="1">_xlfn.IFS(K7&lt;=$J$29,5,K7&lt;=$J$30,4,K7&lt;=$J$31,3,K7&lt;$J$32,2,K7=$J$32,1)</f>
        <v>3</v>
      </c>
      <c r="L19" cm="1">
        <f t="array" ref="L19">_xlfn.IFS(L7&lt;=$J$37,1,L7&lt;=$J$38,2,L7&lt;=$J$39,3,L7&lt;$J$40,4,L7=$J$40,5)</f>
        <v>1</v>
      </c>
      <c r="M19" cm="1">
        <f t="array" ref="M19">_xlfn.IFS(M7&lt;=$J$45,1,M7&lt;=$J$46,2,M7&lt;=$J$47,3,M7&lt;$J$48,4,M7=$J$48,5)</f>
        <v>3</v>
      </c>
      <c r="N19" t="str">
        <f t="shared" ca="1" si="1"/>
        <v>313</v>
      </c>
      <c r="O19" t="s">
        <v>29</v>
      </c>
    </row>
    <row r="20" spans="1:15" x14ac:dyDescent="0.3">
      <c r="A20" s="5" t="s">
        <v>4</v>
      </c>
      <c r="B20" s="6">
        <v>45429</v>
      </c>
      <c r="C20" s="7">
        <v>144</v>
      </c>
      <c r="I20" s="15" t="str">
        <v>C006</v>
      </c>
      <c r="K20" cm="1">
        <f t="array" aca="1" ref="K20" ca="1">_xlfn.IFS(K8&lt;=$J$29,5,K8&lt;=$J$30,4,K8&lt;=$J$31,3,K8&lt;$J$32,2,K8=$J$32,1)</f>
        <v>5</v>
      </c>
      <c r="L20" cm="1">
        <f t="array" ref="L20">_xlfn.IFS(L8&lt;=$J$37,1,L8&lt;=$J$38,2,L8&lt;=$J$39,3,L8&lt;$J$40,4,L8=$J$40,5)</f>
        <v>2</v>
      </c>
      <c r="M20" cm="1">
        <f t="array" ref="M20">_xlfn.IFS(M8&lt;=$J$45,1,M8&lt;=$J$46,2,M8&lt;=$J$47,3,M8&lt;$J$48,4,M8=$J$48,5)</f>
        <v>3</v>
      </c>
      <c r="N20" t="str">
        <f t="shared" ca="1" si="1"/>
        <v>523</v>
      </c>
      <c r="O20" t="s">
        <v>30</v>
      </c>
    </row>
    <row r="21" spans="1:15" x14ac:dyDescent="0.3">
      <c r="A21" s="5" t="s">
        <v>4</v>
      </c>
      <c r="B21" s="6">
        <v>45341</v>
      </c>
      <c r="C21" s="7">
        <v>45</v>
      </c>
      <c r="I21" s="15" t="str">
        <v>C007</v>
      </c>
      <c r="K21" cm="1">
        <f t="array" aca="1" ref="K21" ca="1">_xlfn.IFS(K9&lt;=$J$29,5,K9&lt;=$J$30,4,K9&lt;=$J$31,3,K9&lt;$J$32,2,K9=$J$32,1)</f>
        <v>2</v>
      </c>
      <c r="L21" cm="1">
        <f t="array" ref="L21">_xlfn.IFS(L9&lt;=$J$37,1,L9&lt;=$J$38,2,L9&lt;=$J$39,3,L9&lt;$J$40,4,L9=$J$40,5)</f>
        <v>1</v>
      </c>
      <c r="M21" cm="1">
        <f t="array" ref="M21">_xlfn.IFS(M9&lt;=$J$45,1,M9&lt;=$J$46,2,M9&lt;=$J$47,3,M9&lt;$J$48,4,M9=$J$48,5)</f>
        <v>2</v>
      </c>
      <c r="N21" t="str">
        <f t="shared" ca="1" si="1"/>
        <v>212</v>
      </c>
      <c r="O21" t="s">
        <v>31</v>
      </c>
    </row>
    <row r="22" spans="1:15" x14ac:dyDescent="0.3">
      <c r="A22" s="5" t="s">
        <v>4</v>
      </c>
      <c r="B22" s="6">
        <v>45371</v>
      </c>
      <c r="C22" s="7">
        <v>136</v>
      </c>
    </row>
    <row r="23" spans="1:15" x14ac:dyDescent="0.3">
      <c r="A23" s="5" t="s">
        <v>4</v>
      </c>
      <c r="B23" s="6">
        <v>45506</v>
      </c>
      <c r="C23" s="7">
        <v>78</v>
      </c>
    </row>
    <row r="24" spans="1:15" x14ac:dyDescent="0.3">
      <c r="A24" s="5" t="s">
        <v>8</v>
      </c>
      <c r="B24" s="6">
        <v>45386</v>
      </c>
      <c r="C24" s="7">
        <v>500</v>
      </c>
    </row>
    <row r="25" spans="1:15" x14ac:dyDescent="0.3">
      <c r="A25" s="5" t="s">
        <v>8</v>
      </c>
      <c r="B25" s="6">
        <v>45387</v>
      </c>
      <c r="C25" s="7">
        <v>500</v>
      </c>
    </row>
    <row r="26" spans="1:15" x14ac:dyDescent="0.3">
      <c r="A26" s="5" t="s">
        <v>8</v>
      </c>
      <c r="B26" s="6">
        <v>45608</v>
      </c>
      <c r="C26" s="7">
        <v>655</v>
      </c>
    </row>
    <row r="27" spans="1:15" x14ac:dyDescent="0.3">
      <c r="A27" s="5" t="s">
        <v>8</v>
      </c>
      <c r="B27" s="6">
        <v>45515</v>
      </c>
      <c r="C27" s="7">
        <v>120</v>
      </c>
      <c r="L27" s="12"/>
    </row>
    <row r="28" spans="1:15" x14ac:dyDescent="0.3">
      <c r="A28" s="5" t="s">
        <v>8</v>
      </c>
      <c r="B28" s="6">
        <v>45516</v>
      </c>
      <c r="C28" s="7">
        <v>60</v>
      </c>
      <c r="I28" s="16" t="s">
        <v>18</v>
      </c>
    </row>
    <row r="29" spans="1:15" x14ac:dyDescent="0.3">
      <c r="A29" s="5" t="s">
        <v>7</v>
      </c>
      <c r="B29" s="6">
        <v>45519</v>
      </c>
      <c r="C29" s="7">
        <v>68</v>
      </c>
      <c r="J29" s="14">
        <f ca="1">_xlfn.QUARTILE.EXC(K2:K9,1)</f>
        <v>237</v>
      </c>
      <c r="K29" s="18" t="s">
        <v>19</v>
      </c>
    </row>
    <row r="30" spans="1:15" x14ac:dyDescent="0.3">
      <c r="A30" s="5" t="s">
        <v>9</v>
      </c>
      <c r="B30" s="6">
        <v>45537</v>
      </c>
      <c r="C30" s="7">
        <v>100</v>
      </c>
      <c r="J30" s="14">
        <f ca="1">_xlfn.QUARTILE.EXC(K2:K9,2)</f>
        <v>274</v>
      </c>
      <c r="K30" s="18" t="s">
        <v>20</v>
      </c>
    </row>
    <row r="31" spans="1:15" x14ac:dyDescent="0.3">
      <c r="A31" s="5" t="s">
        <v>10</v>
      </c>
      <c r="B31" s="6">
        <v>45564</v>
      </c>
      <c r="C31" s="7">
        <v>369</v>
      </c>
      <c r="J31" s="14">
        <f ca="1">_xlfn.QUARTILE.EXC(K2:K9,3)</f>
        <v>309.25</v>
      </c>
      <c r="K31" s="18" t="s">
        <v>21</v>
      </c>
    </row>
    <row r="32" spans="1:15" x14ac:dyDescent="0.3">
      <c r="A32" s="5" t="s">
        <v>10</v>
      </c>
      <c r="B32" s="6">
        <v>45410</v>
      </c>
      <c r="C32" s="7">
        <v>139</v>
      </c>
      <c r="J32" s="14">
        <v>346</v>
      </c>
      <c r="K32" s="18" t="s">
        <v>22</v>
      </c>
    </row>
    <row r="33" spans="1:11" x14ac:dyDescent="0.3">
      <c r="A33" s="5" t="s">
        <v>10</v>
      </c>
      <c r="B33" s="6">
        <v>45480</v>
      </c>
      <c r="C33" s="7">
        <v>40</v>
      </c>
    </row>
    <row r="34" spans="1:11" x14ac:dyDescent="0.3">
      <c r="A34" s="5" t="s">
        <v>10</v>
      </c>
      <c r="B34" s="6">
        <v>45418</v>
      </c>
      <c r="C34" s="7">
        <v>99</v>
      </c>
    </row>
    <row r="35" spans="1:11" x14ac:dyDescent="0.3">
      <c r="A35" s="5" t="s">
        <v>10</v>
      </c>
      <c r="B35" s="6">
        <v>45293</v>
      </c>
      <c r="C35" s="7">
        <v>72</v>
      </c>
    </row>
    <row r="36" spans="1:11" x14ac:dyDescent="0.3">
      <c r="A36" s="5" t="s">
        <v>9</v>
      </c>
      <c r="B36" s="6">
        <v>45650</v>
      </c>
      <c r="C36" s="7">
        <v>169</v>
      </c>
      <c r="I36" s="17" t="s">
        <v>23</v>
      </c>
    </row>
    <row r="37" spans="1:11" x14ac:dyDescent="0.3">
      <c r="A37" s="5" t="s">
        <v>9</v>
      </c>
      <c r="B37" s="6">
        <v>45590</v>
      </c>
      <c r="C37" s="7">
        <v>55</v>
      </c>
      <c r="J37" s="14">
        <f>_xlfn.QUARTILE.EXC(L2:L9,1)</f>
        <v>5</v>
      </c>
      <c r="K37" s="18" t="s">
        <v>19</v>
      </c>
    </row>
    <row r="38" spans="1:11" x14ac:dyDescent="0.3">
      <c r="A38" s="5" t="s">
        <v>9</v>
      </c>
      <c r="B38" s="6">
        <v>45521</v>
      </c>
      <c r="C38" s="7">
        <v>450</v>
      </c>
      <c r="J38" s="14">
        <f>_xlfn.QUARTILE.EXC(L2:L9,2)</f>
        <v>6</v>
      </c>
      <c r="K38" s="18" t="s">
        <v>20</v>
      </c>
    </row>
    <row r="39" spans="1:11" x14ac:dyDescent="0.3">
      <c r="A39" s="5" t="s">
        <v>9</v>
      </c>
      <c r="B39" s="6">
        <v>45434</v>
      </c>
      <c r="C39" s="7">
        <v>870</v>
      </c>
      <c r="J39" s="14">
        <f>_xlfn.QUARTILE.EXC(L2:L9,3)</f>
        <v>7.75</v>
      </c>
      <c r="K39" s="18" t="s">
        <v>21</v>
      </c>
    </row>
    <row r="40" spans="1:11" x14ac:dyDescent="0.3">
      <c r="A40" s="5" t="s">
        <v>9</v>
      </c>
      <c r="B40" s="6">
        <v>45463</v>
      </c>
      <c r="C40" s="7">
        <v>210</v>
      </c>
      <c r="J40" s="14">
        <v>10</v>
      </c>
      <c r="K40" s="18" t="s">
        <v>22</v>
      </c>
    </row>
    <row r="41" spans="1:11" x14ac:dyDescent="0.3">
      <c r="A41" s="5" t="s">
        <v>5</v>
      </c>
      <c r="B41" s="6">
        <v>45324</v>
      </c>
      <c r="C41" s="7">
        <v>85</v>
      </c>
    </row>
    <row r="42" spans="1:11" x14ac:dyDescent="0.3">
      <c r="A42" s="5" t="s">
        <v>5</v>
      </c>
      <c r="B42" s="6">
        <v>45598</v>
      </c>
      <c r="C42" s="7">
        <v>158</v>
      </c>
    </row>
    <row r="43" spans="1:11" x14ac:dyDescent="0.3">
      <c r="A43" s="5" t="s">
        <v>5</v>
      </c>
      <c r="B43" s="6">
        <v>45607</v>
      </c>
      <c r="C43" s="7">
        <v>68</v>
      </c>
    </row>
    <row r="44" spans="1:11" x14ac:dyDescent="0.3">
      <c r="A44" s="5" t="s">
        <v>5</v>
      </c>
      <c r="B44" s="6">
        <v>45519</v>
      </c>
      <c r="C44" s="7">
        <v>880</v>
      </c>
      <c r="I44" s="17" t="s">
        <v>24</v>
      </c>
    </row>
    <row r="45" spans="1:11" x14ac:dyDescent="0.3">
      <c r="A45" s="5" t="s">
        <v>5</v>
      </c>
      <c r="B45" s="6">
        <v>45575</v>
      </c>
      <c r="C45" s="7">
        <v>90</v>
      </c>
      <c r="J45" s="14">
        <f>_xlfn.QUARTILE.EXC(M2:M9,1)</f>
        <v>703.25</v>
      </c>
      <c r="K45" s="18" t="s">
        <v>19</v>
      </c>
    </row>
    <row r="46" spans="1:11" x14ac:dyDescent="0.3">
      <c r="A46" s="5" t="s">
        <v>3</v>
      </c>
      <c r="B46" s="6">
        <v>45512</v>
      </c>
      <c r="C46" s="7">
        <v>140</v>
      </c>
      <c r="J46" s="14">
        <f>_xlfn.QUARTILE.EXC(M2:M9,2)</f>
        <v>1791.5</v>
      </c>
      <c r="K46" s="18" t="s">
        <v>20</v>
      </c>
    </row>
    <row r="47" spans="1:11" x14ac:dyDescent="0.3">
      <c r="A47" s="5" t="s">
        <v>3</v>
      </c>
      <c r="B47" s="6">
        <v>45530</v>
      </c>
      <c r="C47" s="7">
        <v>140</v>
      </c>
      <c r="J47" s="14">
        <f>_xlfn.QUARTILE.EXC(M2:M9,3)</f>
        <v>2493</v>
      </c>
      <c r="K47" s="18" t="s">
        <v>21</v>
      </c>
    </row>
    <row r="48" spans="1:11" x14ac:dyDescent="0.3">
      <c r="A48" s="5" t="s">
        <v>3</v>
      </c>
      <c r="B48" s="6">
        <v>45533</v>
      </c>
      <c r="C48" s="7">
        <v>150</v>
      </c>
      <c r="J48" s="14">
        <v>3275</v>
      </c>
      <c r="K48" s="18" t="s">
        <v>22</v>
      </c>
    </row>
    <row r="49" spans="1:3" x14ac:dyDescent="0.3">
      <c r="A49" s="5" t="s">
        <v>3</v>
      </c>
      <c r="B49" s="6">
        <v>45651</v>
      </c>
      <c r="C49" s="7">
        <v>850</v>
      </c>
    </row>
    <row r="50" spans="1:3" x14ac:dyDescent="0.3">
      <c r="A50" s="8" t="s">
        <v>4</v>
      </c>
      <c r="B50" s="9">
        <v>45314</v>
      </c>
      <c r="C50" s="10">
        <v>65</v>
      </c>
    </row>
  </sheetData>
  <sortState xmlns:xlrd2="http://schemas.microsoft.com/office/spreadsheetml/2017/richdata2" ref="L28:L34">
    <sortCondition ref="L27:L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EFA9-B63F-4B94-B1C0-95628EF344D3}">
  <dimension ref="A1:G9"/>
  <sheetViews>
    <sheetView workbookViewId="0">
      <selection activeCell="C4" sqref="C4"/>
    </sheetView>
  </sheetViews>
  <sheetFormatPr defaultRowHeight="14.4" x14ac:dyDescent="0.3"/>
  <cols>
    <col min="1" max="1" width="13.77734375" customWidth="1"/>
    <col min="2" max="2" width="16.6640625" customWidth="1"/>
    <col min="3" max="3" width="23" customWidth="1"/>
    <col min="4" max="4" width="16.109375" customWidth="1"/>
    <col min="5" max="5" width="15.109375" customWidth="1"/>
    <col min="6" max="6" width="13.77734375" customWidth="1"/>
    <col min="7" max="7" width="16" customWidth="1"/>
    <col min="8" max="8" width="8.88671875" customWidth="1"/>
  </cols>
  <sheetData>
    <row r="1" spans="1:7" x14ac:dyDescent="0.3">
      <c r="A1" s="19" t="s">
        <v>0</v>
      </c>
      <c r="B1" s="25" t="s">
        <v>15</v>
      </c>
      <c r="C1" s="25" t="s">
        <v>16</v>
      </c>
      <c r="D1" s="25" t="s">
        <v>17</v>
      </c>
      <c r="E1" s="25" t="s">
        <v>41</v>
      </c>
      <c r="F1" s="25" t="s">
        <v>40</v>
      </c>
      <c r="G1" s="25" t="s">
        <v>39</v>
      </c>
    </row>
    <row r="2" spans="1:7" x14ac:dyDescent="0.3">
      <c r="A2" s="5" t="s">
        <v>3</v>
      </c>
      <c r="B2" s="22">
        <v>5</v>
      </c>
      <c r="C2" s="22">
        <v>5</v>
      </c>
      <c r="D2" s="22">
        <v>5</v>
      </c>
      <c r="E2" s="23">
        <v>555</v>
      </c>
      <c r="F2" s="20" t="s">
        <v>28</v>
      </c>
      <c r="G2" s="21" t="s">
        <v>32</v>
      </c>
    </row>
    <row r="3" spans="1:7" x14ac:dyDescent="0.3">
      <c r="A3" s="5" t="s">
        <v>4</v>
      </c>
      <c r="B3" s="22">
        <v>1</v>
      </c>
      <c r="C3" s="22">
        <v>3</v>
      </c>
      <c r="D3" s="22">
        <v>1</v>
      </c>
      <c r="E3" s="22">
        <v>131</v>
      </c>
      <c r="F3" s="20" t="s">
        <v>25</v>
      </c>
      <c r="G3" s="21" t="s">
        <v>33</v>
      </c>
    </row>
    <row r="4" spans="1:7" x14ac:dyDescent="0.3">
      <c r="A4" s="5" t="s">
        <v>5</v>
      </c>
      <c r="B4" s="22">
        <v>3</v>
      </c>
      <c r="C4" s="22">
        <v>4</v>
      </c>
      <c r="D4" s="22">
        <v>4</v>
      </c>
      <c r="E4" s="22">
        <v>344</v>
      </c>
      <c r="F4" s="20" t="s">
        <v>26</v>
      </c>
      <c r="G4" s="21" t="s">
        <v>34</v>
      </c>
    </row>
    <row r="5" spans="1:7" x14ac:dyDescent="0.3">
      <c r="A5" s="5" t="s">
        <v>6</v>
      </c>
      <c r="B5" s="22">
        <v>4</v>
      </c>
      <c r="C5" s="22">
        <v>1</v>
      </c>
      <c r="D5" s="22">
        <v>1</v>
      </c>
      <c r="E5" s="22">
        <v>411</v>
      </c>
      <c r="F5" s="20" t="s">
        <v>27</v>
      </c>
      <c r="G5" s="21" t="s">
        <v>35</v>
      </c>
    </row>
    <row r="6" spans="1:7" x14ac:dyDescent="0.3">
      <c r="A6" s="5" t="s">
        <v>7</v>
      </c>
      <c r="B6" s="22">
        <v>4</v>
      </c>
      <c r="C6" s="22">
        <v>2</v>
      </c>
      <c r="D6" s="22">
        <v>2</v>
      </c>
      <c r="E6" s="22">
        <v>422</v>
      </c>
      <c r="F6" s="20" t="s">
        <v>27</v>
      </c>
      <c r="G6" s="21" t="s">
        <v>35</v>
      </c>
    </row>
    <row r="7" spans="1:7" x14ac:dyDescent="0.3">
      <c r="A7" s="5" t="s">
        <v>8</v>
      </c>
      <c r="B7" s="22">
        <v>3</v>
      </c>
      <c r="C7" s="22">
        <v>1</v>
      </c>
      <c r="D7" s="22">
        <v>3</v>
      </c>
      <c r="E7" s="22">
        <v>313</v>
      </c>
      <c r="F7" s="20" t="s">
        <v>29</v>
      </c>
      <c r="G7" s="21" t="s">
        <v>36</v>
      </c>
    </row>
    <row r="8" spans="1:7" x14ac:dyDescent="0.3">
      <c r="A8" s="5" t="s">
        <v>9</v>
      </c>
      <c r="B8" s="22">
        <v>5</v>
      </c>
      <c r="C8" s="22">
        <v>2</v>
      </c>
      <c r="D8" s="22">
        <v>3</v>
      </c>
      <c r="E8" s="22">
        <v>523</v>
      </c>
      <c r="F8" s="20" t="s">
        <v>30</v>
      </c>
      <c r="G8" s="21" t="s">
        <v>37</v>
      </c>
    </row>
    <row r="9" spans="1:7" x14ac:dyDescent="0.3">
      <c r="A9" s="8" t="s">
        <v>10</v>
      </c>
      <c r="B9" s="24">
        <v>2</v>
      </c>
      <c r="C9" s="24">
        <v>1</v>
      </c>
      <c r="D9" s="24">
        <v>2</v>
      </c>
      <c r="E9" s="24">
        <v>212</v>
      </c>
      <c r="F9" s="20" t="s">
        <v>31</v>
      </c>
      <c r="G9" s="21" t="s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F56-EBF7-4233-817C-A34597F33261}">
  <dimension ref="A1:J52"/>
  <sheetViews>
    <sheetView tabSelected="1" workbookViewId="0">
      <selection activeCell="K18" sqref="K18"/>
    </sheetView>
  </sheetViews>
  <sheetFormatPr defaultRowHeight="14.4" x14ac:dyDescent="0.3"/>
  <cols>
    <col min="5" max="5" width="13.77734375" customWidth="1"/>
    <col min="6" max="6" width="17.5546875" customWidth="1"/>
    <col min="7" max="7" width="16.88671875" customWidth="1"/>
    <col min="8" max="9" width="21.21875" customWidth="1"/>
    <col min="10" max="10" width="35.109375" customWidth="1"/>
  </cols>
  <sheetData>
    <row r="1" spans="1:10" x14ac:dyDescent="0.3">
      <c r="A1" s="26" t="s">
        <v>43</v>
      </c>
      <c r="B1" s="27"/>
      <c r="C1" s="27"/>
      <c r="D1" s="27"/>
      <c r="E1" s="27"/>
      <c r="F1" s="27"/>
      <c r="G1" s="27"/>
    </row>
    <row r="2" spans="1:10" x14ac:dyDescent="0.3">
      <c r="A2" s="27"/>
      <c r="B2" s="27"/>
      <c r="C2" s="27"/>
      <c r="D2" s="27"/>
      <c r="E2" s="27"/>
      <c r="F2" s="27"/>
      <c r="G2" s="27"/>
    </row>
    <row r="3" spans="1:10" x14ac:dyDescent="0.3">
      <c r="A3" s="27"/>
      <c r="B3" s="27"/>
      <c r="C3" s="27"/>
      <c r="D3" s="27"/>
      <c r="E3" s="27"/>
      <c r="F3" s="27"/>
      <c r="G3" s="27"/>
    </row>
    <row r="4" spans="1:10" x14ac:dyDescent="0.3">
      <c r="A4" s="27"/>
      <c r="B4" s="27"/>
      <c r="C4" s="27"/>
      <c r="D4" s="27"/>
      <c r="E4" s="27"/>
      <c r="F4" s="27"/>
      <c r="G4" s="27"/>
    </row>
    <row r="5" spans="1:10" x14ac:dyDescent="0.3">
      <c r="A5" s="27"/>
      <c r="B5" s="27"/>
      <c r="C5" s="27"/>
      <c r="D5" s="27"/>
      <c r="E5" s="27"/>
      <c r="F5" s="27"/>
      <c r="G5" s="27"/>
    </row>
    <row r="10" spans="1:10" x14ac:dyDescent="0.3">
      <c r="E10" s="36"/>
      <c r="F10" s="35" t="s">
        <v>41</v>
      </c>
      <c r="G10" s="32" t="s">
        <v>39</v>
      </c>
      <c r="H10" s="32" t="s">
        <v>44</v>
      </c>
      <c r="I10" s="32" t="s">
        <v>45</v>
      </c>
      <c r="J10" s="32" t="s">
        <v>42</v>
      </c>
    </row>
    <row r="11" spans="1:10" ht="14.4" customHeight="1" x14ac:dyDescent="0.3">
      <c r="E11" s="36"/>
      <c r="F11" s="33">
        <v>555</v>
      </c>
      <c r="G11" s="30" t="s">
        <v>32</v>
      </c>
      <c r="H11" s="31" t="s">
        <v>48</v>
      </c>
      <c r="I11" s="31" t="s">
        <v>46</v>
      </c>
      <c r="J11" s="43" t="s">
        <v>47</v>
      </c>
    </row>
    <row r="12" spans="1:10" x14ac:dyDescent="0.3">
      <c r="E12" s="36"/>
      <c r="F12" s="34"/>
      <c r="G12" s="28"/>
      <c r="H12" s="29"/>
      <c r="I12" s="29"/>
      <c r="J12" s="41"/>
    </row>
    <row r="13" spans="1:10" x14ac:dyDescent="0.3">
      <c r="E13" s="36"/>
      <c r="F13" s="34"/>
      <c r="G13" s="28"/>
      <c r="H13" s="29"/>
      <c r="I13" s="29"/>
      <c r="J13" s="41"/>
    </row>
    <row r="14" spans="1:10" x14ac:dyDescent="0.3">
      <c r="E14" s="36"/>
      <c r="F14" s="34"/>
      <c r="G14" s="28"/>
      <c r="H14" s="29"/>
      <c r="I14" s="29"/>
      <c r="J14" s="41"/>
    </row>
    <row r="15" spans="1:10" x14ac:dyDescent="0.3">
      <c r="E15" s="36"/>
      <c r="F15" s="34"/>
      <c r="G15" s="28"/>
      <c r="H15" s="29"/>
      <c r="I15" s="29"/>
      <c r="J15" s="41"/>
    </row>
    <row r="16" spans="1:10" x14ac:dyDescent="0.3">
      <c r="E16" s="36"/>
      <c r="F16" s="34"/>
      <c r="G16" s="28"/>
      <c r="H16" s="29"/>
      <c r="I16" s="29"/>
      <c r="J16" s="41"/>
    </row>
    <row r="17" spans="5:10" x14ac:dyDescent="0.3">
      <c r="E17" s="36"/>
      <c r="F17" s="34">
        <v>131</v>
      </c>
      <c r="G17" s="28" t="s">
        <v>33</v>
      </c>
      <c r="H17" s="29" t="s">
        <v>50</v>
      </c>
      <c r="I17" s="29" t="s">
        <v>49</v>
      </c>
      <c r="J17" s="41" t="s">
        <v>51</v>
      </c>
    </row>
    <row r="18" spans="5:10" x14ac:dyDescent="0.3">
      <c r="E18" s="36"/>
      <c r="F18" s="34"/>
      <c r="G18" s="28"/>
      <c r="H18" s="29"/>
      <c r="I18" s="29"/>
      <c r="J18" s="41"/>
    </row>
    <row r="19" spans="5:10" x14ac:dyDescent="0.3">
      <c r="E19" s="36"/>
      <c r="F19" s="34"/>
      <c r="G19" s="28"/>
      <c r="H19" s="29"/>
      <c r="I19" s="29"/>
      <c r="J19" s="41"/>
    </row>
    <row r="20" spans="5:10" x14ac:dyDescent="0.3">
      <c r="E20" s="36"/>
      <c r="F20" s="34"/>
      <c r="G20" s="28"/>
      <c r="H20" s="29"/>
      <c r="I20" s="29"/>
      <c r="J20" s="41"/>
    </row>
    <row r="21" spans="5:10" x14ac:dyDescent="0.3">
      <c r="E21" s="36"/>
      <c r="F21" s="34"/>
      <c r="G21" s="28"/>
      <c r="H21" s="29"/>
      <c r="I21" s="29"/>
      <c r="J21" s="41"/>
    </row>
    <row r="22" spans="5:10" x14ac:dyDescent="0.3">
      <c r="E22" s="36"/>
      <c r="F22" s="34"/>
      <c r="G22" s="28"/>
      <c r="H22" s="29"/>
      <c r="I22" s="29"/>
      <c r="J22" s="41"/>
    </row>
    <row r="23" spans="5:10" x14ac:dyDescent="0.3">
      <c r="E23" s="36"/>
      <c r="F23" s="34">
        <v>344</v>
      </c>
      <c r="G23" s="28" t="s">
        <v>34</v>
      </c>
      <c r="H23" s="29" t="s">
        <v>52</v>
      </c>
      <c r="I23" s="29" t="s">
        <v>53</v>
      </c>
      <c r="J23" s="41" t="s">
        <v>54</v>
      </c>
    </row>
    <row r="24" spans="5:10" x14ac:dyDescent="0.3">
      <c r="E24" s="36"/>
      <c r="F24" s="34"/>
      <c r="G24" s="28"/>
      <c r="H24" s="29"/>
      <c r="I24" s="29"/>
      <c r="J24" s="41"/>
    </row>
    <row r="25" spans="5:10" x14ac:dyDescent="0.3">
      <c r="E25" s="36"/>
      <c r="F25" s="34"/>
      <c r="G25" s="28"/>
      <c r="H25" s="29"/>
      <c r="I25" s="29"/>
      <c r="J25" s="41"/>
    </row>
    <row r="26" spans="5:10" x14ac:dyDescent="0.3">
      <c r="E26" s="36"/>
      <c r="F26" s="34"/>
      <c r="G26" s="28"/>
      <c r="H26" s="29"/>
      <c r="I26" s="29"/>
      <c r="J26" s="41"/>
    </row>
    <row r="27" spans="5:10" x14ac:dyDescent="0.3">
      <c r="E27" s="36"/>
      <c r="F27" s="34"/>
      <c r="G27" s="28"/>
      <c r="H27" s="29"/>
      <c r="I27" s="29"/>
      <c r="J27" s="41"/>
    </row>
    <row r="28" spans="5:10" x14ac:dyDescent="0.3">
      <c r="E28" s="36"/>
      <c r="F28" s="34"/>
      <c r="G28" s="28"/>
      <c r="H28" s="29"/>
      <c r="I28" s="29"/>
      <c r="J28" s="41"/>
    </row>
    <row r="29" spans="5:10" x14ac:dyDescent="0.3">
      <c r="E29" s="36"/>
      <c r="F29" s="34" t="s">
        <v>55</v>
      </c>
      <c r="G29" s="28" t="s">
        <v>35</v>
      </c>
      <c r="H29" s="29" t="s">
        <v>56</v>
      </c>
      <c r="I29" s="29" t="s">
        <v>57</v>
      </c>
      <c r="J29" s="41" t="s">
        <v>58</v>
      </c>
    </row>
    <row r="30" spans="5:10" x14ac:dyDescent="0.3">
      <c r="E30" s="36"/>
      <c r="F30" s="34"/>
      <c r="G30" s="28"/>
      <c r="H30" s="29"/>
      <c r="I30" s="29"/>
      <c r="J30" s="41"/>
    </row>
    <row r="31" spans="5:10" x14ac:dyDescent="0.3">
      <c r="E31" s="36"/>
      <c r="F31" s="34"/>
      <c r="G31" s="28"/>
      <c r="H31" s="29"/>
      <c r="I31" s="29"/>
      <c r="J31" s="41"/>
    </row>
    <row r="32" spans="5:10" x14ac:dyDescent="0.3">
      <c r="E32" s="36"/>
      <c r="F32" s="34"/>
      <c r="G32" s="28"/>
      <c r="H32" s="29"/>
      <c r="I32" s="29"/>
      <c r="J32" s="41"/>
    </row>
    <row r="33" spans="5:10" x14ac:dyDescent="0.3">
      <c r="E33" s="36"/>
      <c r="F33" s="34"/>
      <c r="G33" s="28"/>
      <c r="H33" s="29"/>
      <c r="I33" s="29"/>
      <c r="J33" s="41"/>
    </row>
    <row r="34" spans="5:10" x14ac:dyDescent="0.3">
      <c r="E34" s="36"/>
      <c r="F34" s="34"/>
      <c r="G34" s="28"/>
      <c r="H34" s="29"/>
      <c r="I34" s="29"/>
      <c r="J34" s="41"/>
    </row>
    <row r="35" spans="5:10" x14ac:dyDescent="0.3">
      <c r="E35" s="36"/>
      <c r="F35" s="34">
        <v>313</v>
      </c>
      <c r="G35" s="28" t="s">
        <v>36</v>
      </c>
      <c r="H35" s="29" t="s">
        <v>59</v>
      </c>
      <c r="I35" s="29" t="s">
        <v>60</v>
      </c>
      <c r="J35" s="41" t="s">
        <v>61</v>
      </c>
    </row>
    <row r="36" spans="5:10" x14ac:dyDescent="0.3">
      <c r="E36" s="36"/>
      <c r="F36" s="34"/>
      <c r="G36" s="28"/>
      <c r="H36" s="29"/>
      <c r="I36" s="29"/>
      <c r="J36" s="41"/>
    </row>
    <row r="37" spans="5:10" x14ac:dyDescent="0.3">
      <c r="E37" s="36"/>
      <c r="F37" s="34"/>
      <c r="G37" s="28"/>
      <c r="H37" s="29"/>
      <c r="I37" s="29"/>
      <c r="J37" s="41"/>
    </row>
    <row r="38" spans="5:10" x14ac:dyDescent="0.3">
      <c r="E38" s="36"/>
      <c r="F38" s="34"/>
      <c r="G38" s="28"/>
      <c r="H38" s="29"/>
      <c r="I38" s="29"/>
      <c r="J38" s="41"/>
    </row>
    <row r="39" spans="5:10" x14ac:dyDescent="0.3">
      <c r="E39" s="36"/>
      <c r="F39" s="34"/>
      <c r="G39" s="28"/>
      <c r="H39" s="29"/>
      <c r="I39" s="29"/>
      <c r="J39" s="41"/>
    </row>
    <row r="40" spans="5:10" x14ac:dyDescent="0.3">
      <c r="E40" s="36"/>
      <c r="F40" s="34"/>
      <c r="G40" s="28"/>
      <c r="H40" s="29"/>
      <c r="I40" s="29"/>
      <c r="J40" s="41"/>
    </row>
    <row r="41" spans="5:10" x14ac:dyDescent="0.3">
      <c r="E41" s="36"/>
      <c r="F41" s="34">
        <v>523</v>
      </c>
      <c r="G41" s="28" t="s">
        <v>37</v>
      </c>
      <c r="H41" s="29" t="s">
        <v>62</v>
      </c>
      <c r="I41" s="29" t="s">
        <v>63</v>
      </c>
      <c r="J41" s="41" t="s">
        <v>64</v>
      </c>
    </row>
    <row r="42" spans="5:10" x14ac:dyDescent="0.3">
      <c r="E42" s="36"/>
      <c r="F42" s="34"/>
      <c r="G42" s="28"/>
      <c r="H42" s="29"/>
      <c r="I42" s="29"/>
      <c r="J42" s="41"/>
    </row>
    <row r="43" spans="5:10" x14ac:dyDescent="0.3">
      <c r="E43" s="36"/>
      <c r="F43" s="34"/>
      <c r="G43" s="28"/>
      <c r="H43" s="29"/>
      <c r="I43" s="29"/>
      <c r="J43" s="41"/>
    </row>
    <row r="44" spans="5:10" x14ac:dyDescent="0.3">
      <c r="E44" s="36"/>
      <c r="F44" s="34"/>
      <c r="G44" s="28"/>
      <c r="H44" s="29"/>
      <c r="I44" s="29"/>
      <c r="J44" s="41"/>
    </row>
    <row r="45" spans="5:10" x14ac:dyDescent="0.3">
      <c r="E45" s="36"/>
      <c r="F45" s="34"/>
      <c r="G45" s="28"/>
      <c r="H45" s="29"/>
      <c r="I45" s="29"/>
      <c r="J45" s="41"/>
    </row>
    <row r="46" spans="5:10" x14ac:dyDescent="0.3">
      <c r="E46" s="36"/>
      <c r="F46" s="34"/>
      <c r="G46" s="28"/>
      <c r="H46" s="29"/>
      <c r="I46" s="29"/>
      <c r="J46" s="41"/>
    </row>
    <row r="47" spans="5:10" x14ac:dyDescent="0.3">
      <c r="E47" s="36"/>
      <c r="F47" s="37">
        <v>212</v>
      </c>
      <c r="G47" s="28" t="s">
        <v>38</v>
      </c>
      <c r="H47" s="29" t="s">
        <v>65</v>
      </c>
      <c r="I47" s="29" t="s">
        <v>66</v>
      </c>
      <c r="J47" s="41" t="s">
        <v>67</v>
      </c>
    </row>
    <row r="48" spans="5:10" x14ac:dyDescent="0.3">
      <c r="E48" s="36"/>
      <c r="F48" s="37"/>
      <c r="G48" s="28"/>
      <c r="H48" s="29"/>
      <c r="I48" s="29"/>
      <c r="J48" s="41"/>
    </row>
    <row r="49" spans="5:10" x14ac:dyDescent="0.3">
      <c r="E49" s="36"/>
      <c r="F49" s="37"/>
      <c r="G49" s="28"/>
      <c r="H49" s="29"/>
      <c r="I49" s="29"/>
      <c r="J49" s="41"/>
    </row>
    <row r="50" spans="5:10" x14ac:dyDescent="0.3">
      <c r="E50" s="36"/>
      <c r="F50" s="37"/>
      <c r="G50" s="28"/>
      <c r="H50" s="29"/>
      <c r="I50" s="29"/>
      <c r="J50" s="41"/>
    </row>
    <row r="51" spans="5:10" x14ac:dyDescent="0.3">
      <c r="E51" s="36"/>
      <c r="F51" s="37"/>
      <c r="G51" s="28"/>
      <c r="H51" s="29"/>
      <c r="I51" s="29"/>
      <c r="J51" s="41"/>
    </row>
    <row r="52" spans="5:10" x14ac:dyDescent="0.3">
      <c r="E52" s="36"/>
      <c r="F52" s="38"/>
      <c r="G52" s="39"/>
      <c r="H52" s="40"/>
      <c r="I52" s="40"/>
      <c r="J52" s="42"/>
    </row>
  </sheetData>
  <mergeCells count="36">
    <mergeCell ref="F47:F52"/>
    <mergeCell ref="G47:G52"/>
    <mergeCell ref="H47:H52"/>
    <mergeCell ref="I47:I52"/>
    <mergeCell ref="J47:J52"/>
    <mergeCell ref="F41:F46"/>
    <mergeCell ref="G41:G46"/>
    <mergeCell ref="H41:H46"/>
    <mergeCell ref="I41:I46"/>
    <mergeCell ref="J41:J46"/>
    <mergeCell ref="F35:F40"/>
    <mergeCell ref="G35:G40"/>
    <mergeCell ref="H35:H40"/>
    <mergeCell ref="I35:I40"/>
    <mergeCell ref="J35:J40"/>
    <mergeCell ref="F29:F34"/>
    <mergeCell ref="G29:G34"/>
    <mergeCell ref="H29:H34"/>
    <mergeCell ref="I29:I34"/>
    <mergeCell ref="J29:J34"/>
    <mergeCell ref="F23:F28"/>
    <mergeCell ref="G23:G28"/>
    <mergeCell ref="H23:H28"/>
    <mergeCell ref="I23:I28"/>
    <mergeCell ref="J23:J28"/>
    <mergeCell ref="F17:F22"/>
    <mergeCell ref="G17:G22"/>
    <mergeCell ref="H17:H22"/>
    <mergeCell ref="I17:I22"/>
    <mergeCell ref="J17:J22"/>
    <mergeCell ref="A1:G5"/>
    <mergeCell ref="H11:H16"/>
    <mergeCell ref="G11:G16"/>
    <mergeCell ref="F11:F16"/>
    <mergeCell ref="J11:J16"/>
    <mergeCell ref="I11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&amp; Formulas</vt:lpstr>
      <vt:lpstr>Result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saffar</dc:creator>
  <cp:lastModifiedBy>zahra saffar</cp:lastModifiedBy>
  <dcterms:created xsi:type="dcterms:W3CDTF">2025-08-14T12:59:23Z</dcterms:created>
  <dcterms:modified xsi:type="dcterms:W3CDTF">2025-08-15T14:19:27Z</dcterms:modified>
</cp:coreProperties>
</file>