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راه اهن\daily_report 1403\مرداد\"/>
    </mc:Choice>
  </mc:AlternateContent>
  <xr:revisionPtr revIDLastSave="0" documentId="13_ncr:1_{E5D40D30-E2B7-43D2-AD93-82F18CC2ACA0}" xr6:coauthVersionLast="47" xr6:coauthVersionMax="47" xr10:uidLastSave="{00000000-0000-0000-0000-000000000000}"/>
  <bookViews>
    <workbookView xWindow="-120" yWindow="-120" windowWidth="29040" windowHeight="15720" activeTab="2" xr2:uid="{D8742178-9739-46FC-8DC0-3A3766957ED3}"/>
  </bookViews>
  <sheets>
    <sheet name="1403-04-31" sheetId="99" r:id="rId1"/>
    <sheet name="1403-05-1" sheetId="100" r:id="rId2"/>
    <sheet name="Sheet1" sheetId="101" r:id="rId3"/>
  </sheets>
  <definedNames>
    <definedName name="_xlnm.Print_Area" localSheetId="0">'1403-04-31'!$B$2:$P$51</definedName>
    <definedName name="_xlnm.Print_Area" localSheetId="1">'1403-05-1'!$B$2:$P$53</definedName>
    <definedName name="_xlnm.Print_Area" localSheetId="2">Sheet1!$A$4:$J$55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00" l="1"/>
  <c r="N46" i="100"/>
  <c r="N47" i="100"/>
  <c r="N48" i="100"/>
  <c r="N44" i="100"/>
  <c r="G45" i="100"/>
  <c r="G44" i="100"/>
  <c r="V44" i="100" s="1"/>
  <c r="E45" i="100"/>
  <c r="E46" i="100"/>
  <c r="E47" i="100"/>
  <c r="E48" i="100"/>
  <c r="E44" i="100"/>
  <c r="U65" i="100"/>
  <c r="G51" i="100"/>
  <c r="G50" i="100"/>
  <c r="G49" i="100"/>
  <c r="O48" i="100"/>
  <c r="P48" i="100" s="1"/>
  <c r="F48" i="100"/>
  <c r="O47" i="100"/>
  <c r="P47" i="100" s="1"/>
  <c r="Q45" i="100"/>
  <c r="O40" i="100"/>
  <c r="N40" i="100"/>
  <c r="Q40" i="100" s="1"/>
  <c r="J40" i="100"/>
  <c r="H40" i="100"/>
  <c r="E40" i="100"/>
  <c r="D40" i="100"/>
  <c r="C40" i="100"/>
  <c r="P39" i="100"/>
  <c r="G39" i="100"/>
  <c r="I39" i="100" s="1"/>
  <c r="P38" i="100"/>
  <c r="I38" i="100"/>
  <c r="F38" i="100"/>
  <c r="P37" i="100"/>
  <c r="I37" i="100"/>
  <c r="F37" i="100"/>
  <c r="P36" i="100"/>
  <c r="I36" i="100"/>
  <c r="F36" i="100"/>
  <c r="P35" i="100"/>
  <c r="I35" i="100"/>
  <c r="F35" i="100"/>
  <c r="P34" i="100"/>
  <c r="I34" i="100"/>
  <c r="F34" i="100"/>
  <c r="P33" i="100"/>
  <c r="I33" i="100"/>
  <c r="F33" i="100"/>
  <c r="P32" i="100"/>
  <c r="I32" i="100"/>
  <c r="F32" i="100"/>
  <c r="P31" i="100"/>
  <c r="I31" i="100"/>
  <c r="F31" i="100"/>
  <c r="P30" i="100"/>
  <c r="I30" i="100"/>
  <c r="F30" i="100"/>
  <c r="J22" i="100"/>
  <c r="J21" i="100"/>
  <c r="J20" i="100"/>
  <c r="J19" i="100"/>
  <c r="J18" i="100"/>
  <c r="Z17" i="100"/>
  <c r="Z18" i="100" s="1"/>
  <c r="Y17" i="100"/>
  <c r="Y18" i="100" s="1"/>
  <c r="X17" i="100"/>
  <c r="X18" i="100" s="1"/>
  <c r="J17" i="100"/>
  <c r="O44" i="100" s="1"/>
  <c r="P44" i="100" s="1"/>
  <c r="O45" i="100" l="1"/>
  <c r="P45" i="100" s="1"/>
  <c r="J23" i="100"/>
  <c r="O46" i="100" s="1"/>
  <c r="P46" i="100" s="1"/>
  <c r="F40" i="100"/>
  <c r="G40" i="100"/>
  <c r="P40" i="100"/>
  <c r="I40" i="100"/>
  <c r="F47" i="100"/>
  <c r="G47" i="100" s="1"/>
  <c r="F46" i="100"/>
  <c r="G46" i="100" s="1"/>
  <c r="X44" i="100"/>
  <c r="D51" i="100"/>
  <c r="S40" i="100" l="1"/>
</calcChain>
</file>

<file path=xl/sharedStrings.xml><?xml version="1.0" encoding="utf-8"?>
<sst xmlns="http://schemas.openxmlformats.org/spreadsheetml/2006/main" count="448" uniqueCount="160">
  <si>
    <t>مشکلات و موانع و سایر توضیحات</t>
  </si>
  <si>
    <t>واحد</t>
  </si>
  <si>
    <t xml:space="preserve">پیمانکار: شرکت توسعه راه های پارس                                  </t>
  </si>
  <si>
    <t>شماره گزارش:</t>
  </si>
  <si>
    <t>برنامه ریزی و کنترل پروژه</t>
  </si>
  <si>
    <t xml:space="preserve">گزارش فعالیت اجرايي خط پروژه                        </t>
  </si>
  <si>
    <t>توضیحات</t>
  </si>
  <si>
    <t>خاکریزی</t>
  </si>
  <si>
    <t>گریدر</t>
  </si>
  <si>
    <t>غلطک</t>
  </si>
  <si>
    <t>لودر</t>
  </si>
  <si>
    <t>کمپرسی</t>
  </si>
  <si>
    <t>گزارش روزانه</t>
  </si>
  <si>
    <t>پروژه: احداث راه آهن قطعه 20 زاهدان-زابل -بیرجند-مشهد</t>
  </si>
  <si>
    <t>تاریخ گزارش:</t>
  </si>
  <si>
    <t xml:space="preserve">گزارش تجهیز و پشتیبانی کارگاه </t>
  </si>
  <si>
    <t>مقدار</t>
  </si>
  <si>
    <t>گزارش فعالیت های نقشه برداری</t>
  </si>
  <si>
    <t>از کیلومتر</t>
  </si>
  <si>
    <t>تا کیلومتر</t>
  </si>
  <si>
    <t>فعالیت</t>
  </si>
  <si>
    <t>دستگاه</t>
  </si>
  <si>
    <t>گزارش ماشین آلات</t>
  </si>
  <si>
    <t>شرکتی</t>
  </si>
  <si>
    <t>استیجاری</t>
  </si>
  <si>
    <t>مجموع</t>
  </si>
  <si>
    <t>تانکر آب</t>
  </si>
  <si>
    <t>تراک میکسر</t>
  </si>
  <si>
    <t>تانکر سوخت</t>
  </si>
  <si>
    <t>گزارش مصالح وارده</t>
  </si>
  <si>
    <t>نوع مصالح</t>
  </si>
  <si>
    <t>مقدار ورود</t>
  </si>
  <si>
    <t>موجودی</t>
  </si>
  <si>
    <t>712 + 300</t>
  </si>
  <si>
    <t>_</t>
  </si>
  <si>
    <t>بولدوزر</t>
  </si>
  <si>
    <t xml:space="preserve"> تجمعی وارده</t>
  </si>
  <si>
    <t>خلاصه عملکرد اجرایی</t>
  </si>
  <si>
    <t>تجمعی</t>
  </si>
  <si>
    <t>روزانه</t>
  </si>
  <si>
    <t>روز گذشته</t>
  </si>
  <si>
    <t>فعالیت-واحد</t>
  </si>
  <si>
    <t>ساعت کارکرد روز</t>
  </si>
  <si>
    <t>ساعت کارکرد شب</t>
  </si>
  <si>
    <t>مجموع ساعت کارکرد</t>
  </si>
  <si>
    <t>ساعت تعمیر شرکتی</t>
  </si>
  <si>
    <t>تعداد سرویس</t>
  </si>
  <si>
    <t>جفت</t>
  </si>
  <si>
    <t>تک</t>
  </si>
  <si>
    <t>حجم</t>
  </si>
  <si>
    <t>شرح فعالیت-واحد</t>
  </si>
  <si>
    <t>گازويیل</t>
  </si>
  <si>
    <t>لیتر</t>
  </si>
  <si>
    <t>بیل مکانیکی</t>
  </si>
  <si>
    <t>پیمانکاری</t>
  </si>
  <si>
    <r>
      <t>خاکریزی-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</si>
  <si>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خاکبرداری از قرضه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</si>
  <si>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</si>
  <si>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</si>
  <si>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 xml:space="preserve"> مصرف روز</t>
  </si>
  <si>
    <t>.</t>
  </si>
  <si>
    <t>712 + 800</t>
  </si>
  <si>
    <t>712 + 375</t>
  </si>
  <si>
    <t>پیاده سازی آبرو - مورد</t>
  </si>
  <si>
    <t>712 + 350</t>
  </si>
  <si>
    <t>سواری و وانت</t>
  </si>
  <si>
    <t>خاکبرداری -ترانشه</t>
  </si>
  <si>
    <r>
      <t>خاکبرداری_ترانشه 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</si>
  <si>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پی کنی آبرو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</si>
  <si>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 xml:space="preserve">بتن آبرو - 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</si>
  <si>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t>رئیس کارگاه</t>
  </si>
  <si>
    <t>713 + 360</t>
  </si>
  <si>
    <t>فاصله-متر</t>
  </si>
  <si>
    <t>712 + 250</t>
  </si>
  <si>
    <t>اصلاحیه</t>
  </si>
  <si>
    <t>منابع انسانی</t>
  </si>
  <si>
    <t>دپارتمان</t>
  </si>
  <si>
    <t>حاضر</t>
  </si>
  <si>
    <t>مرخصی</t>
  </si>
  <si>
    <t>حراست و پشتیبانی</t>
  </si>
  <si>
    <t>نقشه برداری</t>
  </si>
  <si>
    <t>امور اداری، مالی و انبار</t>
  </si>
  <si>
    <t>خدمات و آشپزخانه</t>
  </si>
  <si>
    <t>عملیات خاکی و اجرا</t>
  </si>
  <si>
    <t>بتن درجا</t>
  </si>
  <si>
    <t>مترمکعب</t>
  </si>
  <si>
    <t>کل</t>
  </si>
  <si>
    <t>جمع کل</t>
  </si>
  <si>
    <t>پیمانکاران</t>
  </si>
  <si>
    <t>مدیریت و دفتر فنی</t>
  </si>
  <si>
    <t>ماشین آلات و تعمیرگاه</t>
  </si>
  <si>
    <t>715 + 800</t>
  </si>
  <si>
    <t>714 + 675</t>
  </si>
  <si>
    <t>محل قرضه/  ترانشه</t>
  </si>
  <si>
    <t>ترانشه</t>
  </si>
  <si>
    <t xml:space="preserve">موقعیت </t>
  </si>
  <si>
    <t>714 + 115</t>
  </si>
  <si>
    <t>پیمانکار عملیات خاکی- انصاری</t>
  </si>
  <si>
    <t>پیمانکار اعملیات خاکی- میرزایی</t>
  </si>
  <si>
    <t>قرضه</t>
  </si>
  <si>
    <t>بتن ریزی-آبرو</t>
  </si>
  <si>
    <t>715 + 300</t>
  </si>
  <si>
    <t xml:space="preserve"> پی کنی - آبرو</t>
  </si>
  <si>
    <t>تانکر</t>
  </si>
  <si>
    <t>منظور از موجودی مقدار سوخت داخل مخازن می باشد.</t>
  </si>
  <si>
    <t>716 + 400</t>
  </si>
  <si>
    <t>تن</t>
  </si>
  <si>
    <t>نقص فنی لودر و  عدم فعالیت ماشین آلات  پیمانکار  صداقت</t>
  </si>
  <si>
    <t>خرابی متعدد کامیون های ده چرخ شرکتی و  استفاده از آنها به منظور خاکبرداری پی</t>
  </si>
  <si>
    <t>سیمان</t>
  </si>
  <si>
    <t>718 + 600</t>
  </si>
  <si>
    <t>722 + 300</t>
  </si>
  <si>
    <t>723 + 800</t>
  </si>
  <si>
    <t>723 + 000</t>
  </si>
  <si>
    <t>پیمانکار پروفیله - محمدپور</t>
  </si>
  <si>
    <t xml:space="preserve"> کارگر روزمزد</t>
  </si>
  <si>
    <t xml:space="preserve">جمع کل </t>
  </si>
  <si>
    <t>شن و ماسه</t>
  </si>
  <si>
    <t>آب مصرفی طول خط</t>
  </si>
  <si>
    <t>712 + 280</t>
  </si>
  <si>
    <t>ازمایشگاه ،تاسیسات، ایمنی</t>
  </si>
  <si>
    <t>723~505</t>
  </si>
  <si>
    <t>719 + 900</t>
  </si>
  <si>
    <t>717 + 400</t>
  </si>
  <si>
    <t>713 + 371</t>
  </si>
  <si>
    <t>سوخت</t>
  </si>
  <si>
    <t>پاشنه کار - متر</t>
  </si>
  <si>
    <t>کنترل آبرو - مورد</t>
  </si>
  <si>
    <t>713~371</t>
  </si>
  <si>
    <t>انصاری</t>
  </si>
  <si>
    <t>میرزایی</t>
  </si>
  <si>
    <t>صداقت</t>
  </si>
  <si>
    <t>محمدپور</t>
  </si>
  <si>
    <t>نسبت خاکریزی به مصرف سوخت</t>
  </si>
  <si>
    <t xml:space="preserve"> پیمانکار بارگیری و حمل- صداقت</t>
  </si>
  <si>
    <t>715 + 150</t>
  </si>
  <si>
    <t xml:space="preserve">500 + 714 الی 080 + 714 </t>
  </si>
  <si>
    <t>712 280</t>
  </si>
  <si>
    <t>713 360</t>
  </si>
  <si>
    <t>712 350</t>
  </si>
  <si>
    <t xml:space="preserve">گزارش فعالیت اجرايي عملیات خاکی                        </t>
  </si>
  <si>
    <t>گزارش ابنیه فنی</t>
  </si>
  <si>
    <t>عملیات</t>
  </si>
  <si>
    <t>كيلومتراژ</t>
  </si>
  <si>
    <t>پي كني</t>
  </si>
  <si>
    <t>آرماتور بندي</t>
  </si>
  <si>
    <t>قالب بندي</t>
  </si>
  <si>
    <t>بتن پيش ساخته</t>
  </si>
  <si>
    <t>فونداسیون</t>
  </si>
  <si>
    <t>الواسیون</t>
  </si>
  <si>
    <t>تابلیه</t>
  </si>
  <si>
    <t>پیش ساخته</t>
  </si>
  <si>
    <t>کیلومتراژ</t>
  </si>
  <si>
    <t>آبرو</t>
  </si>
  <si>
    <t>گزارش روزانه واحد انبار</t>
  </si>
  <si>
    <t>پروژه: زیرسازی قطعه 20 طرح راه آهن زاهدان-زابل -بیرجند-مشهد</t>
  </si>
  <si>
    <t>نخودی</t>
  </si>
  <si>
    <t>بادامی</t>
  </si>
  <si>
    <t>ماسه شسته</t>
  </si>
  <si>
    <t>امضاء انبار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</si>
</sst>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ddd\,\ d\ mmmm\ yyyy;@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18"/>
      <color theme="1"/>
      <name val="B Zar"/>
      <charset val="178"/>
    </font>
    <font>
      <sz val="5"/>
      <color theme="1"/>
      <name val="B Zar"/>
      <charset val="178"/>
    </font>
    <font>
      <sz val="72"/>
      <color theme="1"/>
      <name val="B Zar"/>
      <charset val="178"/>
    </font>
    <font>
      <vertAlign val="superscript"/>
      <sz val="10"/>
      <color theme="1"/>
      <name val="Calibri"/>
      <family val="2"/>
      <scheme val="minor"/>
    </font>
    <font>
      <b/>
      <sz val="11"/>
      <color theme="1"/>
      <name val="B Zar"/>
      <charset val="178"/>
    </font>
    <font>
      <b/>
      <sz val="11"/>
      <name val="B Zar"/>
      <charset val="178"/>
    </font>
    <font>
      <sz val="10"/>
      <name val="B Zar"/>
      <charset val="178"/>
    </font>
    <font>
      <sz val="11"/>
      <color theme="1"/>
      <name val="Calibri"/>
      <family val="2"/>
      <charset val="178"/>
      <scheme val="minor"/>
    </font>
    <font>
      <sz val="10"/>
      <color rgb="FFFF0000"/>
      <name val="B Zar"/>
      <charset val="178"/>
    </font>
    <font>
      <sz val="9"/>
      <color theme="1"/>
      <name val="B Zar"/>
      <charset val="178"/>
    </font>
    <font>
      <sz val="11"/>
      <color rgb="FFFF0000"/>
      <name val="B Zar"/>
      <charset val="178"/>
    </font>
    <font>
      <sz val="12"/>
      <color rgb="FF13343B"/>
      <name val="Segoe UI"/>
      <family val="2"/>
    </font>
    <font>
      <b/>
      <sz val="10"/>
      <color rgb="FFFF0000"/>
      <name val="B Zar"/>
      <charset val="178"/>
    </font>
    <font>
      <sz val="10"/>
      <name val="B Nazanin"/>
      <charset val="178"/>
    </font>
    <font>
      <b/>
      <sz val="12"/>
      <name val="B Nazanin"/>
      <charset val="178"/>
    </font>
    <font>
      <sz val="12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15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6" fillId="2" borderId="15" xfId="0" applyFont="1" applyFill="1" applyBorder="1" applyAlignment="1">
      <alignment vertical="center"/>
    </xf>
    <xf numFmtId="0" fontId="11" fillId="2" borderId="15" xfId="0" applyFont="1" applyFill="1" applyBorder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8" fillId="0" borderId="0" xfId="0" applyFont="1"/>
    <xf numFmtId="3" fontId="5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3" fontId="6" fillId="0" borderId="0" xfId="0" applyNumberFormat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top"/>
    </xf>
    <xf numFmtId="0" fontId="6" fillId="0" borderId="14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 wrapText="1" readingOrder="2"/>
    </xf>
    <xf numFmtId="0" fontId="15" fillId="0" borderId="2" xfId="0" applyFont="1" applyBorder="1" applyAlignment="1">
      <alignment horizontal="center" vertical="center" wrapText="1" readingOrder="2"/>
    </xf>
    <xf numFmtId="0" fontId="6" fillId="0" borderId="8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 readingOrder="2"/>
    </xf>
    <xf numFmtId="0" fontId="1" fillId="0" borderId="10" xfId="0" applyFont="1" applyBorder="1" applyAlignment="1">
      <alignment vertical="center" wrapText="1" readingOrder="2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" fillId="0" borderId="8" xfId="0" applyFont="1" applyBorder="1" applyAlignment="1">
      <alignment vertical="center" wrapText="1" readingOrder="1"/>
    </xf>
    <xf numFmtId="0" fontId="1" fillId="0" borderId="9" xfId="0" applyFont="1" applyBorder="1" applyAlignment="1">
      <alignment vertical="center" wrapText="1" readingOrder="1"/>
    </xf>
    <xf numFmtId="0" fontId="1" fillId="0" borderId="10" xfId="0" applyFont="1" applyBorder="1" applyAlignment="1">
      <alignment vertical="center" wrapText="1" readingOrder="1"/>
    </xf>
    <xf numFmtId="0" fontId="20" fillId="3" borderId="2" xfId="0" applyFont="1" applyFill="1" applyBorder="1" applyAlignment="1">
      <alignment horizontal="center" vertical="center" wrapText="1" readingOrder="2"/>
    </xf>
    <xf numFmtId="0" fontId="22" fillId="0" borderId="2" xfId="0" applyFont="1" applyBorder="1" applyAlignment="1">
      <alignment horizontal="center" wrapText="1" shrinkToFit="1" readingOrder="2"/>
    </xf>
    <xf numFmtId="1" fontId="22" fillId="0" borderId="2" xfId="0" applyNumberFormat="1" applyFont="1" applyBorder="1" applyAlignment="1">
      <alignment horizontal="center" wrapText="1" shrinkToFit="1" readingOrder="2"/>
    </xf>
    <xf numFmtId="0" fontId="20" fillId="3" borderId="8" xfId="0" applyFont="1" applyFill="1" applyBorder="1" applyAlignment="1">
      <alignment horizontal="center" vertical="center" wrapText="1" readingOrder="2"/>
    </xf>
    <xf numFmtId="0" fontId="20" fillId="3" borderId="9" xfId="0" applyFont="1" applyFill="1" applyBorder="1" applyAlignment="1">
      <alignment horizontal="center" vertical="center" wrapText="1" readingOrder="2"/>
    </xf>
    <xf numFmtId="0" fontId="20" fillId="3" borderId="10" xfId="0" applyFont="1" applyFill="1" applyBorder="1" applyAlignment="1">
      <alignment horizontal="center" vertical="center" wrapText="1" readingOrder="2"/>
    </xf>
    <xf numFmtId="0" fontId="20" fillId="3" borderId="9" xfId="0" applyFont="1" applyFill="1" applyBorder="1" applyAlignment="1">
      <alignment vertical="center" wrapText="1" readingOrder="2"/>
    </xf>
    <xf numFmtId="0" fontId="20" fillId="3" borderId="2" xfId="0" applyFont="1" applyFill="1" applyBorder="1" applyAlignment="1">
      <alignment vertical="center" wrapText="1" readingOrder="2"/>
    </xf>
    <xf numFmtId="0" fontId="6" fillId="2" borderId="8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inden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 readingOrder="2"/>
    </xf>
    <xf numFmtId="0" fontId="19" fillId="0" borderId="4" xfId="0" applyFont="1" applyBorder="1" applyAlignment="1">
      <alignment horizontal="center" vertical="center" wrapText="1" readingOrder="2"/>
    </xf>
    <xf numFmtId="0" fontId="19" fillId="0" borderId="5" xfId="0" applyFont="1" applyBorder="1" applyAlignment="1">
      <alignment horizontal="center" vertical="center" wrapText="1" readingOrder="2"/>
    </xf>
    <xf numFmtId="0" fontId="19" fillId="0" borderId="11" xfId="0" applyFont="1" applyBorder="1" applyAlignment="1">
      <alignment horizontal="center" vertical="center" wrapText="1" readingOrder="2"/>
    </xf>
    <xf numFmtId="0" fontId="19" fillId="0" borderId="0" xfId="0" applyFont="1" applyBorder="1" applyAlignment="1">
      <alignment horizontal="center" vertical="center" wrapText="1" readingOrder="2"/>
    </xf>
    <xf numFmtId="0" fontId="19" fillId="0" borderId="12" xfId="0" applyFont="1" applyBorder="1" applyAlignment="1">
      <alignment horizontal="center" vertical="center" wrapText="1" readingOrder="2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 readingOrder="2"/>
    </xf>
    <xf numFmtId="0" fontId="1" fillId="0" borderId="9" xfId="0" applyFont="1" applyBorder="1" applyAlignment="1">
      <alignment horizontal="center" vertical="center" wrapText="1" readingOrder="2"/>
    </xf>
    <xf numFmtId="0" fontId="1" fillId="0" borderId="10" xfId="0" applyFont="1" applyBorder="1" applyAlignment="1">
      <alignment horizontal="center" vertical="center" wrapText="1" readingOrder="2"/>
    </xf>
    <xf numFmtId="0" fontId="15" fillId="0" borderId="2" xfId="0" applyFont="1" applyBorder="1" applyAlignment="1">
      <alignment horizontal="center" vertical="center" wrapText="1" readingOrder="2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wrapText="1" readingOrder="1"/>
    </xf>
    <xf numFmtId="0" fontId="19" fillId="0" borderId="6" xfId="0" applyFont="1" applyBorder="1" applyAlignment="1">
      <alignment horizontal="center" vertical="center" wrapText="1" readingOrder="2"/>
    </xf>
    <xf numFmtId="0" fontId="19" fillId="0" borderId="1" xfId="0" applyFont="1" applyBorder="1" applyAlignment="1">
      <alignment horizontal="center" vertical="center" wrapText="1" readingOrder="2"/>
    </xf>
    <xf numFmtId="0" fontId="19" fillId="0" borderId="7" xfId="0" applyFont="1" applyBorder="1" applyAlignment="1">
      <alignment horizontal="center" vertical="center" wrapText="1" readingOrder="2"/>
    </xf>
    <xf numFmtId="0" fontId="6" fillId="0" borderId="2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22" fillId="0" borderId="2" xfId="0" applyFont="1" applyBorder="1" applyAlignment="1">
      <alignment horizontal="center" wrapText="1" shrinkToFit="1" readingOrder="2"/>
    </xf>
    <xf numFmtId="1" fontId="22" fillId="0" borderId="2" xfId="0" applyNumberFormat="1" applyFont="1" applyBorder="1" applyAlignment="1">
      <alignment horizontal="center" wrapText="1" shrinkToFit="1" readingOrder="2"/>
    </xf>
    <xf numFmtId="0" fontId="22" fillId="0" borderId="8" xfId="0" applyFont="1" applyBorder="1" applyAlignment="1">
      <alignment horizontal="center" vertical="center" wrapText="1" shrinkToFit="1" readingOrder="2"/>
    </xf>
    <xf numFmtId="0" fontId="22" fillId="0" borderId="9" xfId="0" applyFont="1" applyBorder="1" applyAlignment="1">
      <alignment horizontal="center" vertical="center" wrapText="1" shrinkToFit="1" readingOrder="2"/>
    </xf>
    <xf numFmtId="0" fontId="22" fillId="0" borderId="10" xfId="0" applyFont="1" applyBorder="1" applyAlignment="1">
      <alignment horizontal="center" vertical="center" wrapText="1" shrinkToFit="1" readingOrder="2"/>
    </xf>
    <xf numFmtId="0" fontId="20" fillId="3" borderId="8" xfId="0" applyFont="1" applyFill="1" applyBorder="1" applyAlignment="1">
      <alignment horizontal="center" vertical="center" wrapText="1" readingOrder="2"/>
    </xf>
    <xf numFmtId="0" fontId="20" fillId="3" borderId="9" xfId="0" applyFont="1" applyFill="1" applyBorder="1" applyAlignment="1">
      <alignment horizontal="center" vertical="center" wrapText="1" readingOrder="2"/>
    </xf>
    <xf numFmtId="0" fontId="20" fillId="3" borderId="10" xfId="0" applyFont="1" applyFill="1" applyBorder="1" applyAlignment="1">
      <alignment horizontal="center" vertical="center" wrapText="1" readingOrder="2"/>
    </xf>
    <xf numFmtId="2" fontId="22" fillId="0" borderId="2" xfId="0" applyNumberFormat="1" applyFont="1" applyBorder="1" applyAlignment="1">
      <alignment horizontal="center" wrapText="1" shrinkToFit="1" readingOrder="2"/>
    </xf>
    <xf numFmtId="0" fontId="21" fillId="3" borderId="2" xfId="0" applyFont="1" applyFill="1" applyBorder="1" applyAlignment="1">
      <alignment horizontal="center" vertical="center" textRotation="90" readingOrder="2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top"/>
    </xf>
    <xf numFmtId="0" fontId="6" fillId="2" borderId="28" xfId="0" applyFont="1" applyFill="1" applyBorder="1" applyAlignment="1">
      <alignment horizontal="center" vertical="top"/>
    </xf>
    <xf numFmtId="0" fontId="6" fillId="0" borderId="27" xfId="0" applyFont="1" applyBorder="1" applyAlignment="1">
      <alignment horizontal="center" vertic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6" fillId="4" borderId="2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164" fontId="4" fillId="0" borderId="2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74D9791D-CC83-475D-8E04-5974FFFCF14D}"/>
  </cellStyles>
  <dxfs count="0"/>
  <tableStyles count="0" defaultTableStyle="TableStyleMedium2" defaultPivotStyle="PivotStyleLight16"/>
  <colors>
    <mruColors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E93-BF33-47DB-AEF7-E791A3DBF448}">
  <sheetPr>
    <pageSetUpPr fitToPage="1"/>
  </sheetPr>
  <dimension ref="A2:Z63"/>
  <sheetViews>
    <sheetView rightToLeft="1" view="pageBreakPreview" topLeftCell="A4" zoomScaleNormal="100" zoomScaleSheetLayoutView="100" workbookViewId="0">
      <selection activeCell="B2" sqref="B2:P4"/>
    </sheetView>
  </sheetViews>
  <sheetFormatPr defaultColWidth="9.140625" defaultRowHeight="19.5" x14ac:dyDescent="0.25"/>
  <cols>
    <col min="1" max="1" width="7.140625" style="9" customWidth="1"/>
    <col min="2" max="2" width="14.5703125" style="9" bestFit="1" customWidth="1"/>
    <col min="3" max="4" width="9.28515625" style="9" customWidth="1"/>
    <col min="5" max="5" width="9.140625" style="9"/>
    <col min="6" max="6" width="8.140625" style="9" customWidth="1"/>
    <col min="7" max="7" width="9.7109375" style="9" customWidth="1"/>
    <col min="8" max="8" width="8.7109375" style="9" customWidth="1"/>
    <col min="9" max="9" width="6.85546875" style="9" customWidth="1"/>
    <col min="10" max="10" width="7.7109375" style="9" customWidth="1"/>
    <col min="11" max="11" width="5.85546875" style="9" customWidth="1"/>
    <col min="12" max="12" width="1" style="9" customWidth="1"/>
    <col min="13" max="13" width="15.7109375" style="9" customWidth="1"/>
    <col min="14" max="14" width="6.5703125" style="9" customWidth="1"/>
    <col min="15" max="15" width="6.140625" style="9" customWidth="1"/>
    <col min="16" max="16" width="9.28515625" style="9" customWidth="1"/>
    <col min="17" max="22" width="9.140625" style="9"/>
    <col min="23" max="23" width="10" style="9" bestFit="1" customWidth="1"/>
    <col min="24" max="16384" width="9.140625" style="9"/>
  </cols>
  <sheetData>
    <row r="2" spans="1:26" s="57" customFormat="1" ht="24.95" customHeight="1" x14ac:dyDescent="0.25">
      <c r="A2" s="3"/>
      <c r="B2" s="84" t="s">
        <v>12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26" s="57" customFormat="1" ht="26.1" customHeight="1" x14ac:dyDescent="0.25">
      <c r="A3" s="3"/>
      <c r="B3" s="85" t="s">
        <v>13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</row>
    <row r="4" spans="1:26" s="57" customFormat="1" ht="23.1" customHeight="1" x14ac:dyDescent="0.25">
      <c r="A4" s="3"/>
      <c r="B4" s="86" t="s">
        <v>2</v>
      </c>
      <c r="C4" s="86"/>
      <c r="D4" s="86"/>
      <c r="E4" s="86"/>
      <c r="F4" s="46"/>
      <c r="G4" s="87" t="s">
        <v>14</v>
      </c>
      <c r="H4" s="87"/>
      <c r="I4" s="88">
        <v>45494</v>
      </c>
      <c r="J4" s="88"/>
      <c r="K4" s="88"/>
      <c r="L4" s="88"/>
      <c r="M4" s="88"/>
      <c r="N4" s="87" t="s">
        <v>3</v>
      </c>
      <c r="O4" s="87"/>
      <c r="P4" s="20">
        <v>90</v>
      </c>
      <c r="R4" s="53"/>
    </row>
    <row r="5" spans="1:26" s="43" customFormat="1" ht="6" customHeight="1" x14ac:dyDescent="0.25">
      <c r="B5" s="89" t="s">
        <v>60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</row>
    <row r="6" spans="1:26" s="57" customFormat="1" ht="23.45" customHeight="1" x14ac:dyDescent="0.25">
      <c r="A6" s="3"/>
      <c r="B6" s="90" t="s">
        <v>15</v>
      </c>
      <c r="C6" s="90"/>
      <c r="D6" s="90"/>
      <c r="E6" s="90"/>
      <c r="F6" s="91" t="s">
        <v>17</v>
      </c>
      <c r="G6" s="92"/>
      <c r="H6" s="92"/>
      <c r="I6" s="92"/>
      <c r="J6" s="92"/>
      <c r="K6" s="92"/>
      <c r="L6" s="93"/>
      <c r="M6" s="94" t="s">
        <v>0</v>
      </c>
      <c r="N6" s="94"/>
      <c r="O6" s="94"/>
      <c r="P6" s="94"/>
    </row>
    <row r="7" spans="1:26" s="48" customFormat="1" ht="22.5" customHeight="1" x14ac:dyDescent="0.25">
      <c r="A7" s="3"/>
      <c r="B7" s="95" t="s">
        <v>50</v>
      </c>
      <c r="C7" s="95"/>
      <c r="D7" s="95"/>
      <c r="E7" s="47" t="s">
        <v>16</v>
      </c>
      <c r="F7" s="95" t="s">
        <v>50</v>
      </c>
      <c r="G7" s="95"/>
      <c r="H7" s="47" t="s">
        <v>16</v>
      </c>
      <c r="I7" s="96" t="s">
        <v>6</v>
      </c>
      <c r="J7" s="97"/>
      <c r="K7" s="97"/>
      <c r="L7" s="98"/>
      <c r="M7" s="94"/>
      <c r="N7" s="94"/>
      <c r="O7" s="94"/>
      <c r="P7" s="94"/>
      <c r="S7" s="99" t="s">
        <v>107</v>
      </c>
      <c r="T7" s="100"/>
      <c r="U7" s="100"/>
      <c r="V7" s="101"/>
    </row>
    <row r="8" spans="1:26" s="48" customFormat="1" ht="30" customHeight="1" x14ac:dyDescent="0.25">
      <c r="A8" s="3"/>
      <c r="B8" s="105"/>
      <c r="C8" s="106"/>
      <c r="D8" s="107"/>
      <c r="E8" s="54" t="s">
        <v>34</v>
      </c>
      <c r="F8" s="114" t="s">
        <v>126</v>
      </c>
      <c r="G8" s="115"/>
      <c r="H8" s="40">
        <v>400</v>
      </c>
      <c r="I8" s="116" t="s">
        <v>136</v>
      </c>
      <c r="J8" s="117"/>
      <c r="K8" s="117"/>
      <c r="L8" s="118"/>
      <c r="M8" s="119"/>
      <c r="N8" s="119"/>
      <c r="O8" s="119"/>
      <c r="P8" s="119"/>
      <c r="S8" s="102"/>
      <c r="T8" s="103"/>
      <c r="U8" s="103"/>
      <c r="V8" s="104"/>
    </row>
    <row r="9" spans="1:26" s="48" customFormat="1" ht="30" customHeight="1" x14ac:dyDescent="0.25">
      <c r="A9" s="3"/>
      <c r="B9" s="108"/>
      <c r="C9" s="109"/>
      <c r="D9" s="110"/>
      <c r="E9" s="54" t="s">
        <v>34</v>
      </c>
      <c r="F9" s="120" t="s">
        <v>63</v>
      </c>
      <c r="G9" s="121"/>
      <c r="H9" s="40">
        <v>1</v>
      </c>
      <c r="I9" s="122" t="s">
        <v>128</v>
      </c>
      <c r="J9" s="123"/>
      <c r="K9" s="123"/>
      <c r="L9" s="124"/>
      <c r="M9" s="119"/>
      <c r="N9" s="119"/>
      <c r="O9" s="119"/>
      <c r="P9" s="119"/>
      <c r="T9" s="125" t="s">
        <v>108</v>
      </c>
      <c r="U9" s="126"/>
      <c r="V9" s="126"/>
      <c r="W9" s="127"/>
    </row>
    <row r="10" spans="1:26" s="48" customFormat="1" ht="30" customHeight="1" x14ac:dyDescent="0.25">
      <c r="A10" s="3"/>
      <c r="B10" s="111"/>
      <c r="C10" s="112"/>
      <c r="D10" s="113"/>
      <c r="E10" s="54" t="s">
        <v>34</v>
      </c>
      <c r="F10" s="120" t="s">
        <v>127</v>
      </c>
      <c r="G10" s="121"/>
      <c r="H10" s="40">
        <v>1</v>
      </c>
      <c r="I10" s="122" t="s">
        <v>121</v>
      </c>
      <c r="J10" s="123"/>
      <c r="K10" s="123"/>
      <c r="L10" s="124"/>
      <c r="M10" s="128"/>
      <c r="N10" s="128"/>
      <c r="O10" s="128"/>
      <c r="P10" s="128"/>
    </row>
    <row r="11" spans="1:26" s="43" customFormat="1" ht="6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4"/>
      <c r="O11" s="4"/>
      <c r="P11" s="4"/>
    </row>
    <row r="12" spans="1:26" s="57" customFormat="1" ht="24.6" customHeight="1" x14ac:dyDescent="0.25">
      <c r="A12" s="3"/>
      <c r="B12" s="94" t="s">
        <v>5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</row>
    <row r="13" spans="1:26" s="57" customFormat="1" ht="21.75" customHeight="1" x14ac:dyDescent="0.25">
      <c r="A13" s="3"/>
      <c r="B13" s="129" t="s">
        <v>20</v>
      </c>
      <c r="C13" s="129" t="s">
        <v>18</v>
      </c>
      <c r="D13" s="129" t="s">
        <v>19</v>
      </c>
      <c r="E13" s="129" t="s">
        <v>72</v>
      </c>
      <c r="F13" s="130" t="s">
        <v>93</v>
      </c>
      <c r="G13" s="131" t="s">
        <v>95</v>
      </c>
      <c r="H13" s="91" t="s">
        <v>46</v>
      </c>
      <c r="I13" s="93"/>
      <c r="J13" s="129" t="s">
        <v>49</v>
      </c>
      <c r="K13" s="137" t="s">
        <v>1</v>
      </c>
      <c r="L13" s="138"/>
      <c r="M13" s="137" t="s">
        <v>6</v>
      </c>
      <c r="N13" s="141"/>
      <c r="O13" s="141"/>
      <c r="P13" s="138"/>
    </row>
    <row r="14" spans="1:26" s="53" customFormat="1" ht="18.75" customHeight="1" x14ac:dyDescent="0.25">
      <c r="A14" s="3"/>
      <c r="B14" s="129"/>
      <c r="C14" s="129"/>
      <c r="D14" s="129"/>
      <c r="E14" s="129"/>
      <c r="F14" s="130"/>
      <c r="G14" s="131"/>
      <c r="H14" s="45" t="s">
        <v>47</v>
      </c>
      <c r="I14" s="45" t="s">
        <v>48</v>
      </c>
      <c r="J14" s="129"/>
      <c r="K14" s="139"/>
      <c r="L14" s="140"/>
      <c r="M14" s="139"/>
      <c r="N14" s="142"/>
      <c r="O14" s="142"/>
      <c r="P14" s="140"/>
    </row>
    <row r="15" spans="1:26" s="57" customFormat="1" ht="20.100000000000001" customHeight="1" x14ac:dyDescent="0.3">
      <c r="A15" s="3"/>
      <c r="B15" s="2" t="s">
        <v>7</v>
      </c>
      <c r="C15" s="2" t="s">
        <v>119</v>
      </c>
      <c r="D15" s="2" t="s">
        <v>71</v>
      </c>
      <c r="E15" s="2">
        <v>850</v>
      </c>
      <c r="F15" s="1" t="s">
        <v>99</v>
      </c>
      <c r="G15" s="40" t="s">
        <v>64</v>
      </c>
      <c r="H15" s="2">
        <v>150</v>
      </c>
      <c r="I15" s="2">
        <v>0</v>
      </c>
      <c r="J15" s="10">
        <v>1050</v>
      </c>
      <c r="K15" s="133" t="s">
        <v>58</v>
      </c>
      <c r="L15" s="134"/>
      <c r="M15" s="128" t="s">
        <v>97</v>
      </c>
      <c r="N15" s="128"/>
      <c r="O15" s="128"/>
      <c r="P15" s="128"/>
      <c r="S15" s="136"/>
      <c r="T15" s="136"/>
      <c r="U15"/>
      <c r="W15" s="27"/>
      <c r="X15" s="57" t="s">
        <v>119</v>
      </c>
      <c r="Y15" s="57" t="s">
        <v>71</v>
      </c>
      <c r="Z15" s="24" t="s">
        <v>64</v>
      </c>
    </row>
    <row r="16" spans="1:26" s="57" customFormat="1" ht="20.100000000000001" customHeight="1" x14ac:dyDescent="0.3">
      <c r="A16" s="3"/>
      <c r="B16" s="2" t="s">
        <v>7</v>
      </c>
      <c r="C16" s="2" t="s">
        <v>91</v>
      </c>
      <c r="D16" s="2" t="s">
        <v>123</v>
      </c>
      <c r="E16" s="2">
        <v>1100</v>
      </c>
      <c r="F16" s="1" t="s">
        <v>94</v>
      </c>
      <c r="G16" s="40" t="s">
        <v>91</v>
      </c>
      <c r="H16" s="2">
        <v>14</v>
      </c>
      <c r="I16" s="2">
        <v>64</v>
      </c>
      <c r="J16" s="10">
        <v>358.70000000000005</v>
      </c>
      <c r="K16" s="133" t="s">
        <v>58</v>
      </c>
      <c r="L16" s="134"/>
      <c r="M16" s="128" t="s">
        <v>98</v>
      </c>
      <c r="N16" s="128"/>
      <c r="O16" s="128"/>
      <c r="P16" s="128"/>
      <c r="Q16" s="2" t="s">
        <v>96</v>
      </c>
      <c r="R16" s="2" t="s">
        <v>92</v>
      </c>
      <c r="S16" s="44"/>
      <c r="T16" s="44"/>
      <c r="U16"/>
      <c r="V16" s="26"/>
      <c r="W16" s="27"/>
      <c r="X16" s="25" t="s">
        <v>137</v>
      </c>
      <c r="Y16" s="25" t="s">
        <v>138</v>
      </c>
      <c r="Z16" s="25" t="s">
        <v>139</v>
      </c>
    </row>
    <row r="17" spans="1:22" s="57" customFormat="1" ht="20.100000000000001" customHeight="1" x14ac:dyDescent="0.25">
      <c r="A17" s="3"/>
      <c r="B17" s="2" t="s">
        <v>7</v>
      </c>
      <c r="C17" s="2" t="s">
        <v>110</v>
      </c>
      <c r="D17" s="2" t="s">
        <v>122</v>
      </c>
      <c r="E17" s="2">
        <v>1350</v>
      </c>
      <c r="F17" s="1" t="s">
        <v>99</v>
      </c>
      <c r="G17" s="40" t="s">
        <v>110</v>
      </c>
      <c r="H17" s="40">
        <v>0</v>
      </c>
      <c r="I17" s="11">
        <v>123</v>
      </c>
      <c r="J17" s="10">
        <v>510.45000000000005</v>
      </c>
      <c r="K17" s="133" t="s">
        <v>57</v>
      </c>
      <c r="L17" s="134"/>
      <c r="M17" s="120" t="s">
        <v>134</v>
      </c>
      <c r="N17" s="135"/>
      <c r="O17" s="135"/>
      <c r="P17" s="121"/>
      <c r="Q17" s="132"/>
      <c r="R17" s="132"/>
      <c r="S17" s="132"/>
      <c r="T17" s="132"/>
    </row>
    <row r="18" spans="1:22" s="57" customFormat="1" ht="20.100000000000001" customHeight="1" x14ac:dyDescent="0.25">
      <c r="A18" s="3"/>
      <c r="B18" s="2" t="s">
        <v>7</v>
      </c>
      <c r="C18" s="2" t="s">
        <v>111</v>
      </c>
      <c r="D18" s="1" t="s">
        <v>112</v>
      </c>
      <c r="E18" s="1">
        <v>3000</v>
      </c>
      <c r="F18" s="1" t="s">
        <v>99</v>
      </c>
      <c r="G18" s="40" t="s">
        <v>113</v>
      </c>
      <c r="H18" s="40">
        <v>65</v>
      </c>
      <c r="I18" s="11">
        <v>21</v>
      </c>
      <c r="J18" s="10">
        <v>560</v>
      </c>
      <c r="K18" s="133" t="s">
        <v>57</v>
      </c>
      <c r="L18" s="134"/>
      <c r="M18" s="120" t="s">
        <v>114</v>
      </c>
      <c r="N18" s="135"/>
      <c r="O18" s="135"/>
      <c r="P18" s="121"/>
      <c r="S18" s="136"/>
      <c r="T18" s="136"/>
    </row>
    <row r="19" spans="1:22" s="57" customFormat="1" ht="20.100000000000001" customHeight="1" x14ac:dyDescent="0.25">
      <c r="A19" s="3"/>
      <c r="B19" s="2" t="s">
        <v>7</v>
      </c>
      <c r="C19" s="2" t="s">
        <v>111</v>
      </c>
      <c r="D19" s="1" t="s">
        <v>112</v>
      </c>
      <c r="E19" s="1">
        <v>680</v>
      </c>
      <c r="F19" s="1" t="s">
        <v>99</v>
      </c>
      <c r="G19" s="40" t="s">
        <v>113</v>
      </c>
      <c r="H19" s="40">
        <v>0</v>
      </c>
      <c r="I19" s="11">
        <v>0</v>
      </c>
      <c r="J19" s="10">
        <v>0</v>
      </c>
      <c r="K19" s="133" t="s">
        <v>57</v>
      </c>
      <c r="L19" s="134"/>
      <c r="M19" s="128" t="s">
        <v>23</v>
      </c>
      <c r="N19" s="128"/>
      <c r="O19" s="128"/>
      <c r="P19" s="128"/>
      <c r="S19" s="44"/>
      <c r="T19" s="44"/>
    </row>
    <row r="20" spans="1:22" s="57" customFormat="1" ht="20.100000000000001" customHeight="1" x14ac:dyDescent="0.25">
      <c r="A20" s="3"/>
      <c r="B20" s="2" t="s">
        <v>7</v>
      </c>
      <c r="C20" s="2" t="s">
        <v>101</v>
      </c>
      <c r="D20" s="1" t="s">
        <v>105</v>
      </c>
      <c r="E20" s="40">
        <v>1500</v>
      </c>
      <c r="F20" s="40" t="s">
        <v>94</v>
      </c>
      <c r="G20" s="40" t="s">
        <v>135</v>
      </c>
      <c r="H20" s="40">
        <v>59</v>
      </c>
      <c r="I20" s="40">
        <v>0</v>
      </c>
      <c r="J20" s="10">
        <v>413</v>
      </c>
      <c r="K20" s="51" t="s">
        <v>58</v>
      </c>
      <c r="L20" s="52"/>
      <c r="M20" s="128" t="s">
        <v>23</v>
      </c>
      <c r="N20" s="128"/>
      <c r="O20" s="128"/>
      <c r="P20" s="128"/>
      <c r="S20" s="44"/>
      <c r="T20" s="22"/>
    </row>
    <row r="21" spans="1:22" s="57" customFormat="1" ht="20.100000000000001" customHeight="1" x14ac:dyDescent="0.25">
      <c r="A21" s="3"/>
      <c r="B21" s="1" t="s">
        <v>66</v>
      </c>
      <c r="C21" s="2" t="s">
        <v>101</v>
      </c>
      <c r="D21" s="1" t="s">
        <v>105</v>
      </c>
      <c r="E21" s="40" t="s">
        <v>34</v>
      </c>
      <c r="F21" s="40" t="s">
        <v>94</v>
      </c>
      <c r="G21" s="40" t="s">
        <v>135</v>
      </c>
      <c r="H21" s="40" t="s">
        <v>34</v>
      </c>
      <c r="I21" s="40" t="s">
        <v>34</v>
      </c>
      <c r="J21" s="10">
        <v>771.7</v>
      </c>
      <c r="K21" s="133" t="s">
        <v>58</v>
      </c>
      <c r="L21" s="134"/>
      <c r="M21" s="128" t="s">
        <v>34</v>
      </c>
      <c r="N21" s="128"/>
      <c r="O21" s="128"/>
      <c r="P21" s="128"/>
      <c r="S21" s="44"/>
      <c r="T21" s="22"/>
    </row>
    <row r="22" spans="1:22" s="57" customFormat="1" ht="20.100000000000001" customHeight="1" x14ac:dyDescent="0.25">
      <c r="A22" s="3"/>
      <c r="B22" s="40" t="s">
        <v>100</v>
      </c>
      <c r="C22" s="40" t="s">
        <v>34</v>
      </c>
      <c r="D22" s="40" t="s">
        <v>34</v>
      </c>
      <c r="E22" s="40" t="s">
        <v>34</v>
      </c>
      <c r="F22" s="40" t="s">
        <v>34</v>
      </c>
      <c r="G22" s="40" t="s">
        <v>62</v>
      </c>
      <c r="H22" s="40" t="s">
        <v>34</v>
      </c>
      <c r="I22" s="40" t="s">
        <v>34</v>
      </c>
      <c r="J22" s="40">
        <v>37</v>
      </c>
      <c r="K22" s="51" t="s">
        <v>58</v>
      </c>
      <c r="L22" s="52"/>
      <c r="M22" s="128" t="s">
        <v>34</v>
      </c>
      <c r="N22" s="128"/>
      <c r="O22" s="128"/>
      <c r="P22" s="128"/>
      <c r="S22" s="2" t="s">
        <v>33</v>
      </c>
      <c r="T22" s="1" t="s">
        <v>61</v>
      </c>
    </row>
    <row r="23" spans="1:22" s="57" customFormat="1" ht="20.100000000000001" customHeight="1" x14ac:dyDescent="0.25">
      <c r="A23" s="3"/>
      <c r="B23" s="40" t="s">
        <v>102</v>
      </c>
      <c r="C23" s="40" t="s">
        <v>34</v>
      </c>
      <c r="D23" s="40" t="s">
        <v>34</v>
      </c>
      <c r="E23" s="40" t="s">
        <v>34</v>
      </c>
      <c r="F23" s="40" t="s">
        <v>34</v>
      </c>
      <c r="G23" s="40" t="s">
        <v>124</v>
      </c>
      <c r="H23" s="40" t="s">
        <v>34</v>
      </c>
      <c r="I23" s="40" t="s">
        <v>34</v>
      </c>
      <c r="J23" s="56">
        <v>0</v>
      </c>
      <c r="K23" s="133" t="s">
        <v>57</v>
      </c>
      <c r="L23" s="134"/>
      <c r="M23" s="128" t="s">
        <v>34</v>
      </c>
      <c r="N23" s="128"/>
      <c r="O23" s="128"/>
      <c r="P23" s="128"/>
      <c r="S23" s="44"/>
      <c r="T23" s="22"/>
    </row>
    <row r="24" spans="1:22" s="57" customFormat="1" ht="20.100000000000001" customHeight="1" x14ac:dyDescent="0.25">
      <c r="A24" s="3"/>
      <c r="B24" s="2"/>
      <c r="C24" s="2"/>
      <c r="D24" s="2"/>
      <c r="E24" s="2"/>
      <c r="F24" s="1"/>
      <c r="G24" s="40"/>
      <c r="H24" s="2"/>
      <c r="I24" s="2"/>
      <c r="J24" s="10"/>
      <c r="K24" s="133"/>
      <c r="L24" s="134"/>
      <c r="M24" s="128" t="s">
        <v>34</v>
      </c>
      <c r="N24" s="128"/>
      <c r="O24" s="128"/>
      <c r="P24" s="128"/>
      <c r="S24" s="44"/>
      <c r="T24" s="44"/>
    </row>
    <row r="25" spans="1:22" s="43" customFormat="1" ht="6" customHeight="1" x14ac:dyDescent="0.25">
      <c r="B25" s="5"/>
      <c r="C25" s="5"/>
      <c r="D25" s="6"/>
      <c r="E25" s="5"/>
      <c r="F25" s="6"/>
      <c r="H25" s="5"/>
      <c r="I25" s="5"/>
      <c r="J25" s="5"/>
    </row>
    <row r="26" spans="1:22" s="57" customFormat="1" ht="19.5" customHeight="1" x14ac:dyDescent="0.25">
      <c r="A26" s="3"/>
      <c r="B26" s="91" t="s">
        <v>22</v>
      </c>
      <c r="C26" s="92"/>
      <c r="D26" s="92"/>
      <c r="E26" s="92"/>
      <c r="F26" s="92"/>
      <c r="G26" s="92"/>
      <c r="H26" s="92"/>
      <c r="I26" s="92"/>
      <c r="J26" s="92"/>
      <c r="K26" s="93"/>
      <c r="L26" s="19"/>
      <c r="M26" s="91" t="s">
        <v>75</v>
      </c>
      <c r="N26" s="92"/>
      <c r="O26" s="92"/>
      <c r="P26" s="93"/>
    </row>
    <row r="27" spans="1:22" s="53" customFormat="1" ht="47.1" customHeight="1" x14ac:dyDescent="0.25">
      <c r="A27" s="3"/>
      <c r="B27" s="47" t="s">
        <v>21</v>
      </c>
      <c r="C27" s="47" t="s">
        <v>23</v>
      </c>
      <c r="D27" s="47" t="s">
        <v>24</v>
      </c>
      <c r="E27" s="47" t="s">
        <v>54</v>
      </c>
      <c r="F27" s="47" t="s">
        <v>25</v>
      </c>
      <c r="G27" s="50" t="s">
        <v>42</v>
      </c>
      <c r="H27" s="50" t="s">
        <v>43</v>
      </c>
      <c r="I27" s="50" t="s">
        <v>44</v>
      </c>
      <c r="J27" s="145" t="s">
        <v>45</v>
      </c>
      <c r="K27" s="146"/>
      <c r="L27" s="18"/>
      <c r="M27" s="47" t="s">
        <v>76</v>
      </c>
      <c r="N27" s="47" t="s">
        <v>77</v>
      </c>
      <c r="O27" s="47" t="s">
        <v>78</v>
      </c>
      <c r="P27" s="47" t="s">
        <v>86</v>
      </c>
      <c r="Q27" s="53" t="s">
        <v>129</v>
      </c>
      <c r="R27" s="53" t="s">
        <v>23</v>
      </c>
      <c r="S27" s="53" t="s">
        <v>130</v>
      </c>
      <c r="T27" s="53" t="s">
        <v>131</v>
      </c>
      <c r="U27" s="53" t="s">
        <v>132</v>
      </c>
      <c r="V27" s="53" t="s">
        <v>24</v>
      </c>
    </row>
    <row r="28" spans="1:22" s="57" customFormat="1" ht="17.100000000000001" customHeight="1" x14ac:dyDescent="0.25">
      <c r="A28" s="3"/>
      <c r="B28" s="29" t="s">
        <v>35</v>
      </c>
      <c r="C28" s="30">
        <v>2</v>
      </c>
      <c r="D28" s="30">
        <v>3</v>
      </c>
      <c r="E28" s="12">
        <v>2</v>
      </c>
      <c r="F28" s="30">
        <v>7</v>
      </c>
      <c r="G28" s="12">
        <v>50</v>
      </c>
      <c r="H28" s="12">
        <v>0</v>
      </c>
      <c r="I28" s="12">
        <v>50</v>
      </c>
      <c r="J28" s="143">
        <v>10</v>
      </c>
      <c r="K28" s="144"/>
      <c r="L28" s="17"/>
      <c r="M28" s="39" t="s">
        <v>89</v>
      </c>
      <c r="N28" s="39">
        <v>5</v>
      </c>
      <c r="O28" s="39">
        <v>0</v>
      </c>
      <c r="P28" s="39">
        <v>5</v>
      </c>
      <c r="Q28" s="57">
        <v>10</v>
      </c>
      <c r="R28" s="57">
        <v>10</v>
      </c>
      <c r="S28" s="57">
        <v>0</v>
      </c>
      <c r="T28" s="57">
        <v>0</v>
      </c>
      <c r="U28" s="57">
        <v>0</v>
      </c>
      <c r="V28" s="57">
        <v>30</v>
      </c>
    </row>
    <row r="29" spans="1:22" s="57" customFormat="1" ht="17.100000000000001" customHeight="1" x14ac:dyDescent="0.25">
      <c r="A29" s="3"/>
      <c r="B29" s="12" t="s">
        <v>10</v>
      </c>
      <c r="C29" s="30">
        <v>1</v>
      </c>
      <c r="D29" s="30">
        <v>1</v>
      </c>
      <c r="E29" s="12">
        <v>3</v>
      </c>
      <c r="F29" s="30">
        <v>5</v>
      </c>
      <c r="G29" s="12">
        <v>30</v>
      </c>
      <c r="H29" s="12">
        <v>0</v>
      </c>
      <c r="I29" s="12">
        <v>30</v>
      </c>
      <c r="J29" s="143">
        <v>0</v>
      </c>
      <c r="K29" s="144"/>
      <c r="L29" s="17"/>
      <c r="M29" s="39" t="s">
        <v>83</v>
      </c>
      <c r="N29" s="39">
        <v>7</v>
      </c>
      <c r="O29" s="39">
        <v>1</v>
      </c>
      <c r="P29" s="39">
        <v>8</v>
      </c>
      <c r="Q29" s="57">
        <v>0</v>
      </c>
      <c r="R29" s="57">
        <v>0</v>
      </c>
      <c r="S29" s="57">
        <v>0</v>
      </c>
      <c r="T29" s="57">
        <v>10</v>
      </c>
      <c r="U29" s="57">
        <v>10</v>
      </c>
      <c r="V29" s="57">
        <v>0</v>
      </c>
    </row>
    <row r="30" spans="1:22" s="57" customFormat="1" ht="17.100000000000001" customHeight="1" x14ac:dyDescent="0.25">
      <c r="A30" s="3"/>
      <c r="B30" s="12" t="s">
        <v>11</v>
      </c>
      <c r="C30" s="12">
        <v>3</v>
      </c>
      <c r="D30" s="12">
        <v>0</v>
      </c>
      <c r="E30" s="12">
        <v>13</v>
      </c>
      <c r="F30" s="30">
        <v>16</v>
      </c>
      <c r="G30" s="12">
        <v>150</v>
      </c>
      <c r="H30" s="12">
        <v>0</v>
      </c>
      <c r="I30" s="12">
        <v>150</v>
      </c>
      <c r="J30" s="143">
        <v>0</v>
      </c>
      <c r="K30" s="144"/>
      <c r="L30" s="17"/>
      <c r="M30" s="39" t="s">
        <v>80</v>
      </c>
      <c r="N30" s="39">
        <v>7</v>
      </c>
      <c r="O30" s="39">
        <v>0</v>
      </c>
      <c r="P30" s="39">
        <v>7</v>
      </c>
      <c r="Q30" s="57">
        <v>30</v>
      </c>
      <c r="R30" s="57">
        <v>20</v>
      </c>
      <c r="S30" s="57">
        <v>0</v>
      </c>
      <c r="T30" s="57">
        <v>30</v>
      </c>
      <c r="U30" s="57">
        <v>30</v>
      </c>
      <c r="V30" s="57">
        <v>0</v>
      </c>
    </row>
    <row r="31" spans="1:22" s="57" customFormat="1" ht="17.100000000000001" customHeight="1" x14ac:dyDescent="0.25">
      <c r="A31" s="3"/>
      <c r="B31" s="12" t="s">
        <v>8</v>
      </c>
      <c r="C31" s="12">
        <v>2</v>
      </c>
      <c r="D31" s="12">
        <v>0</v>
      </c>
      <c r="E31" s="12">
        <v>1</v>
      </c>
      <c r="F31" s="30">
        <v>3</v>
      </c>
      <c r="G31" s="12">
        <v>30</v>
      </c>
      <c r="H31" s="12">
        <v>0</v>
      </c>
      <c r="I31" s="12">
        <v>30</v>
      </c>
      <c r="J31" s="147">
        <v>0</v>
      </c>
      <c r="K31" s="148"/>
      <c r="L31" s="17"/>
      <c r="M31" s="39" t="s">
        <v>81</v>
      </c>
      <c r="N31" s="39">
        <v>6</v>
      </c>
      <c r="O31" s="39">
        <v>0</v>
      </c>
      <c r="P31" s="39">
        <v>6</v>
      </c>
      <c r="Q31" s="57">
        <v>0</v>
      </c>
      <c r="R31" s="57">
        <v>10</v>
      </c>
      <c r="S31" s="57">
        <v>0</v>
      </c>
      <c r="T31" s="57">
        <v>0</v>
      </c>
      <c r="U31" s="57">
        <v>10</v>
      </c>
    </row>
    <row r="32" spans="1:22" s="57" customFormat="1" ht="17.100000000000001" customHeight="1" x14ac:dyDescent="0.25">
      <c r="A32" s="3"/>
      <c r="B32" s="12" t="s">
        <v>9</v>
      </c>
      <c r="C32" s="12">
        <v>7</v>
      </c>
      <c r="D32" s="12">
        <v>0</v>
      </c>
      <c r="E32" s="12">
        <v>3</v>
      </c>
      <c r="F32" s="30">
        <v>10</v>
      </c>
      <c r="G32" s="12">
        <v>40</v>
      </c>
      <c r="H32" s="12">
        <v>0</v>
      </c>
      <c r="I32" s="12">
        <v>40</v>
      </c>
      <c r="J32" s="143">
        <v>10</v>
      </c>
      <c r="K32" s="144"/>
      <c r="L32" s="17"/>
      <c r="M32" s="39" t="s">
        <v>79</v>
      </c>
      <c r="N32" s="39">
        <v>10</v>
      </c>
      <c r="O32" s="39">
        <v>0</v>
      </c>
      <c r="P32" s="39">
        <v>10</v>
      </c>
      <c r="Q32" s="57">
        <v>0</v>
      </c>
      <c r="R32" s="57">
        <v>30</v>
      </c>
      <c r="S32" s="57">
        <v>0</v>
      </c>
      <c r="T32" s="57">
        <v>0</v>
      </c>
      <c r="U32" s="57">
        <v>30</v>
      </c>
    </row>
    <row r="33" spans="1:24" s="57" customFormat="1" ht="17.100000000000001" customHeight="1" x14ac:dyDescent="0.25">
      <c r="A33" s="3"/>
      <c r="B33" s="12" t="s">
        <v>26</v>
      </c>
      <c r="C33" s="12">
        <v>2</v>
      </c>
      <c r="D33" s="12">
        <v>2</v>
      </c>
      <c r="E33" s="12">
        <v>2</v>
      </c>
      <c r="F33" s="30">
        <v>6</v>
      </c>
      <c r="G33" s="12">
        <v>50</v>
      </c>
      <c r="H33" s="12">
        <v>0</v>
      </c>
      <c r="I33" s="12">
        <v>50</v>
      </c>
      <c r="J33" s="143">
        <v>0</v>
      </c>
      <c r="K33" s="144"/>
      <c r="L33" s="17"/>
      <c r="M33" s="39" t="s">
        <v>90</v>
      </c>
      <c r="N33" s="39">
        <v>20</v>
      </c>
      <c r="O33" s="39">
        <v>1</v>
      </c>
      <c r="P33" s="39">
        <v>21</v>
      </c>
      <c r="Q33" s="57">
        <v>0</v>
      </c>
      <c r="R33" s="57">
        <v>20</v>
      </c>
      <c r="S33" s="57">
        <v>0</v>
      </c>
      <c r="T33" s="57">
        <v>0</v>
      </c>
      <c r="U33" s="57">
        <v>10</v>
      </c>
      <c r="V33" s="57">
        <v>10</v>
      </c>
    </row>
    <row r="34" spans="1:24" s="57" customFormat="1" ht="17.100000000000001" customHeight="1" x14ac:dyDescent="0.25">
      <c r="A34" s="3"/>
      <c r="B34" s="12" t="s">
        <v>27</v>
      </c>
      <c r="C34" s="12">
        <v>3</v>
      </c>
      <c r="D34" s="12">
        <v>2</v>
      </c>
      <c r="E34" s="12">
        <v>0</v>
      </c>
      <c r="F34" s="30">
        <v>5</v>
      </c>
      <c r="G34" s="12">
        <v>30</v>
      </c>
      <c r="H34" s="12">
        <v>0</v>
      </c>
      <c r="I34" s="12">
        <v>30</v>
      </c>
      <c r="J34" s="143">
        <v>10</v>
      </c>
      <c r="K34" s="144"/>
      <c r="L34" s="17"/>
      <c r="M34" s="39" t="s">
        <v>120</v>
      </c>
      <c r="N34" s="39">
        <v>6</v>
      </c>
      <c r="O34" s="39">
        <v>1</v>
      </c>
      <c r="P34" s="39">
        <v>7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</row>
    <row r="35" spans="1:24" s="57" customFormat="1" ht="17.100000000000001" customHeight="1" x14ac:dyDescent="0.25">
      <c r="A35" s="3"/>
      <c r="B35" s="12" t="s">
        <v>53</v>
      </c>
      <c r="C35" s="12">
        <v>0</v>
      </c>
      <c r="D35" s="12">
        <v>2</v>
      </c>
      <c r="E35" s="12">
        <v>1</v>
      </c>
      <c r="F35" s="30">
        <v>3</v>
      </c>
      <c r="G35" s="12">
        <v>20</v>
      </c>
      <c r="H35" s="12">
        <v>0</v>
      </c>
      <c r="I35" s="12">
        <v>20</v>
      </c>
      <c r="J35" s="143">
        <v>0</v>
      </c>
      <c r="K35" s="144"/>
      <c r="L35" s="17"/>
      <c r="M35" s="39" t="s">
        <v>82</v>
      </c>
      <c r="N35" s="39">
        <v>7</v>
      </c>
      <c r="O35" s="39">
        <v>0</v>
      </c>
      <c r="P35" s="39">
        <v>7</v>
      </c>
      <c r="Q35" s="57">
        <v>10</v>
      </c>
      <c r="R35" s="57">
        <v>0</v>
      </c>
      <c r="S35" s="57">
        <v>0</v>
      </c>
      <c r="T35" s="57">
        <v>0</v>
      </c>
      <c r="U35" s="57">
        <v>0</v>
      </c>
      <c r="V35" s="57">
        <v>10</v>
      </c>
    </row>
    <row r="36" spans="1:24" s="57" customFormat="1" ht="17.100000000000001" customHeight="1" x14ac:dyDescent="0.25">
      <c r="A36" s="3"/>
      <c r="B36" s="12" t="s">
        <v>28</v>
      </c>
      <c r="C36" s="12">
        <v>1</v>
      </c>
      <c r="D36" s="12">
        <v>0</v>
      </c>
      <c r="E36" s="12" t="s">
        <v>60</v>
      </c>
      <c r="F36" s="30">
        <v>1</v>
      </c>
      <c r="G36" s="12">
        <v>10</v>
      </c>
      <c r="H36" s="12">
        <v>0</v>
      </c>
      <c r="I36" s="12">
        <v>10</v>
      </c>
      <c r="J36" s="143">
        <v>0</v>
      </c>
      <c r="K36" s="144"/>
      <c r="L36" s="17"/>
      <c r="M36" s="39" t="s">
        <v>88</v>
      </c>
      <c r="N36" s="39">
        <v>51</v>
      </c>
      <c r="O36" s="39">
        <v>0</v>
      </c>
      <c r="P36" s="39">
        <v>51</v>
      </c>
      <c r="Q36" s="57">
        <v>0</v>
      </c>
      <c r="R36" s="57">
        <v>10</v>
      </c>
    </row>
    <row r="37" spans="1:24" s="57" customFormat="1" ht="17.100000000000001" customHeight="1" x14ac:dyDescent="0.25">
      <c r="A37" s="3"/>
      <c r="B37" s="12" t="s">
        <v>65</v>
      </c>
      <c r="C37" s="12">
        <v>0</v>
      </c>
      <c r="D37" s="12">
        <v>10</v>
      </c>
      <c r="E37" s="12">
        <v>0</v>
      </c>
      <c r="F37" s="12">
        <v>10</v>
      </c>
      <c r="G37" s="12">
        <v>100</v>
      </c>
      <c r="H37" s="12">
        <v>0</v>
      </c>
      <c r="I37" s="12">
        <v>100</v>
      </c>
      <c r="J37" s="143">
        <v>0</v>
      </c>
      <c r="K37" s="144"/>
      <c r="L37" s="17"/>
      <c r="M37" s="39" t="s">
        <v>115</v>
      </c>
      <c r="N37" s="39">
        <v>6</v>
      </c>
      <c r="O37" s="39">
        <v>0</v>
      </c>
      <c r="P37" s="39">
        <v>6</v>
      </c>
      <c r="Q37" s="57">
        <v>0</v>
      </c>
      <c r="R37" s="57">
        <v>100</v>
      </c>
    </row>
    <row r="38" spans="1:24" s="57" customFormat="1" ht="17.100000000000001" customHeight="1" x14ac:dyDescent="0.25">
      <c r="A38" s="3"/>
      <c r="B38" s="12" t="s">
        <v>116</v>
      </c>
      <c r="C38" s="21">
        <v>21</v>
      </c>
      <c r="D38" s="21">
        <v>20</v>
      </c>
      <c r="E38" s="21">
        <v>25</v>
      </c>
      <c r="F38" s="21">
        <v>66</v>
      </c>
      <c r="G38" s="21">
        <v>510</v>
      </c>
      <c r="H38" s="21">
        <v>0</v>
      </c>
      <c r="I38" s="21">
        <v>510</v>
      </c>
      <c r="J38" s="143">
        <v>30</v>
      </c>
      <c r="K38" s="144"/>
      <c r="L38" s="17"/>
      <c r="M38" s="39" t="s">
        <v>87</v>
      </c>
      <c r="N38" s="39">
        <v>125</v>
      </c>
      <c r="O38" s="39">
        <v>3</v>
      </c>
      <c r="P38" s="39">
        <v>128</v>
      </c>
      <c r="Q38" s="23">
        <v>74</v>
      </c>
      <c r="S38" s="57">
        <v>15</v>
      </c>
    </row>
    <row r="39" spans="1:24" s="57" customFormat="1" ht="6" customHeight="1" x14ac:dyDescent="0.25">
      <c r="A39" s="3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52"/>
      <c r="M39" s="135"/>
      <c r="N39" s="135"/>
      <c r="O39" s="135"/>
      <c r="P39" s="135"/>
    </row>
    <row r="40" spans="1:24" s="57" customFormat="1" ht="21" customHeight="1" x14ac:dyDescent="0.25">
      <c r="A40" s="3"/>
      <c r="B40" s="91" t="s">
        <v>29</v>
      </c>
      <c r="C40" s="92"/>
      <c r="D40" s="92"/>
      <c r="E40" s="92"/>
      <c r="F40" s="92"/>
      <c r="G40" s="92"/>
      <c r="H40" s="92"/>
      <c r="I40" s="92"/>
      <c r="J40" s="92"/>
      <c r="K40" s="93"/>
      <c r="L40" s="16"/>
      <c r="M40" s="153" t="s">
        <v>37</v>
      </c>
      <c r="N40" s="154"/>
      <c r="O40" s="154"/>
      <c r="P40" s="155"/>
    </row>
    <row r="41" spans="1:24" s="57" customFormat="1" ht="30.6" customHeight="1" x14ac:dyDescent="0.25">
      <c r="A41" s="3"/>
      <c r="B41" s="50" t="s">
        <v>30</v>
      </c>
      <c r="C41" s="50" t="s">
        <v>31</v>
      </c>
      <c r="D41" s="50" t="s">
        <v>1</v>
      </c>
      <c r="E41" s="41" t="s">
        <v>36</v>
      </c>
      <c r="F41" s="50" t="s">
        <v>59</v>
      </c>
      <c r="G41" s="50" t="s">
        <v>32</v>
      </c>
      <c r="H41" s="145" t="s">
        <v>6</v>
      </c>
      <c r="I41" s="156"/>
      <c r="J41" s="156"/>
      <c r="K41" s="146"/>
      <c r="L41" s="15"/>
      <c r="M41" s="50" t="s">
        <v>41</v>
      </c>
      <c r="N41" s="50" t="s">
        <v>40</v>
      </c>
      <c r="O41" s="50" t="s">
        <v>39</v>
      </c>
      <c r="P41" s="50" t="s">
        <v>38</v>
      </c>
      <c r="Q41" s="57" t="s">
        <v>74</v>
      </c>
      <c r="R41" s="57" t="s">
        <v>103</v>
      </c>
    </row>
    <row r="42" spans="1:24" s="57" customFormat="1" ht="30.95" customHeight="1" x14ac:dyDescent="0.55000000000000004">
      <c r="A42" s="3"/>
      <c r="B42" s="40" t="s">
        <v>51</v>
      </c>
      <c r="C42" s="56">
        <v>0</v>
      </c>
      <c r="D42" s="40" t="s">
        <v>52</v>
      </c>
      <c r="E42" s="56">
        <v>315800</v>
      </c>
      <c r="F42" s="56">
        <v>7031</v>
      </c>
      <c r="G42" s="56">
        <v>96577</v>
      </c>
      <c r="H42" s="157" t="s">
        <v>104</v>
      </c>
      <c r="I42" s="158"/>
      <c r="J42" s="158"/>
      <c r="K42" s="159"/>
      <c r="L42" s="13"/>
      <c r="M42" s="40" t="s">
        <v>55</v>
      </c>
      <c r="N42" s="56">
        <v>2573.5</v>
      </c>
      <c r="O42" s="56">
        <v>2892.15</v>
      </c>
      <c r="P42" s="56">
        <v>152254.28</v>
      </c>
      <c r="Q42" s="7">
        <v>0</v>
      </c>
      <c r="R42" s="7">
        <v>0</v>
      </c>
      <c r="S42" s="57" t="s">
        <v>7</v>
      </c>
      <c r="V42" s="31">
        <v>41113</v>
      </c>
      <c r="W42" s="57">
        <v>55464</v>
      </c>
      <c r="X42" s="7">
        <v>219223</v>
      </c>
    </row>
    <row r="43" spans="1:24" s="57" customFormat="1" ht="30.95" customHeight="1" x14ac:dyDescent="0.25">
      <c r="A43" s="3"/>
      <c r="B43" s="40" t="s">
        <v>84</v>
      </c>
      <c r="C43" s="40">
        <v>0</v>
      </c>
      <c r="D43" s="40" t="s">
        <v>85</v>
      </c>
      <c r="E43" s="56">
        <v>296</v>
      </c>
      <c r="F43" s="40">
        <v>0</v>
      </c>
      <c r="G43" s="56">
        <v>0</v>
      </c>
      <c r="H43" s="149" t="s">
        <v>34</v>
      </c>
      <c r="I43" s="150"/>
      <c r="J43" s="150"/>
      <c r="K43" s="151"/>
      <c r="L43" s="14"/>
      <c r="M43" s="54" t="s">
        <v>56</v>
      </c>
      <c r="N43" s="56">
        <v>1871.0500000000002</v>
      </c>
      <c r="O43" s="56">
        <v>2120.4499999999998</v>
      </c>
      <c r="P43" s="56">
        <v>116550.62000000001</v>
      </c>
      <c r="Q43" s="7">
        <v>0</v>
      </c>
      <c r="R43" s="7"/>
      <c r="S43" s="57" t="s">
        <v>99</v>
      </c>
      <c r="U43" s="7"/>
    </row>
    <row r="44" spans="1:24" s="57" customFormat="1" ht="30.95" customHeight="1" x14ac:dyDescent="0.25">
      <c r="A44" s="3"/>
      <c r="B44" s="40" t="s">
        <v>117</v>
      </c>
      <c r="C44" s="40">
        <v>0</v>
      </c>
      <c r="D44" s="40" t="s">
        <v>106</v>
      </c>
      <c r="E44" s="56">
        <v>420</v>
      </c>
      <c r="F44" s="40">
        <v>0</v>
      </c>
      <c r="G44" s="56">
        <v>210</v>
      </c>
      <c r="H44" s="149" t="s">
        <v>34</v>
      </c>
      <c r="I44" s="150"/>
      <c r="J44" s="150"/>
      <c r="K44" s="151"/>
      <c r="L44" s="14"/>
      <c r="M44" s="54" t="s">
        <v>67</v>
      </c>
      <c r="N44" s="56">
        <v>702.45</v>
      </c>
      <c r="O44" s="56">
        <v>771.7</v>
      </c>
      <c r="P44" s="56">
        <v>48059.509999999995</v>
      </c>
      <c r="Q44" s="57">
        <v>0</v>
      </c>
      <c r="R44" s="7"/>
      <c r="S44" s="57" t="s">
        <v>66</v>
      </c>
      <c r="U44" s="7"/>
    </row>
    <row r="45" spans="1:24" s="57" customFormat="1" ht="30.95" customHeight="1" x14ac:dyDescent="0.25">
      <c r="A45" s="3"/>
      <c r="B45" s="40" t="s">
        <v>109</v>
      </c>
      <c r="C45" s="40">
        <v>0</v>
      </c>
      <c r="D45" s="40" t="s">
        <v>106</v>
      </c>
      <c r="E45" s="56">
        <v>84</v>
      </c>
      <c r="F45" s="40">
        <v>0</v>
      </c>
      <c r="G45" s="56">
        <v>48</v>
      </c>
      <c r="H45" s="149" t="s">
        <v>34</v>
      </c>
      <c r="I45" s="150"/>
      <c r="J45" s="150"/>
      <c r="K45" s="151"/>
      <c r="L45" s="14"/>
      <c r="M45" s="54" t="s">
        <v>68</v>
      </c>
      <c r="N45" s="56">
        <v>0</v>
      </c>
      <c r="O45" s="56">
        <v>0</v>
      </c>
      <c r="P45" s="56">
        <v>1502.3</v>
      </c>
      <c r="Q45" s="7">
        <v>0</v>
      </c>
      <c r="R45" s="7"/>
      <c r="S45" s="57" t="s">
        <v>102</v>
      </c>
    </row>
    <row r="46" spans="1:24" s="57" customFormat="1" ht="30.95" customHeight="1" x14ac:dyDescent="0.25">
      <c r="A46" s="3"/>
      <c r="B46" s="40" t="s">
        <v>118</v>
      </c>
      <c r="C46" s="40">
        <v>220</v>
      </c>
      <c r="D46" s="40" t="s">
        <v>85</v>
      </c>
      <c r="E46" s="56">
        <v>10714</v>
      </c>
      <c r="F46" s="56">
        <v>220</v>
      </c>
      <c r="G46" s="56">
        <v>0</v>
      </c>
      <c r="H46" s="149" t="s">
        <v>34</v>
      </c>
      <c r="I46" s="150"/>
      <c r="J46" s="150"/>
      <c r="K46" s="151"/>
      <c r="L46" s="14"/>
      <c r="M46" s="40" t="s">
        <v>69</v>
      </c>
      <c r="N46" s="56">
        <v>0</v>
      </c>
      <c r="O46" s="56">
        <v>37</v>
      </c>
      <c r="P46" s="56">
        <v>214</v>
      </c>
      <c r="Q46" s="57">
        <v>0</v>
      </c>
      <c r="S46" s="57" t="s">
        <v>100</v>
      </c>
    </row>
    <row r="47" spans="1:24" s="57" customFormat="1" ht="30.95" hidden="1" customHeight="1" x14ac:dyDescent="0.25">
      <c r="A47" s="3"/>
      <c r="B47" s="40"/>
      <c r="C47" s="40"/>
      <c r="D47" s="40"/>
      <c r="E47" s="56"/>
      <c r="F47" s="40"/>
      <c r="G47" s="56">
        <v>0</v>
      </c>
      <c r="H47" s="149"/>
      <c r="I47" s="150"/>
      <c r="J47" s="150"/>
      <c r="K47" s="151"/>
      <c r="L47" s="14"/>
      <c r="M47" s="54"/>
      <c r="N47" s="56"/>
      <c r="O47" s="56"/>
      <c r="P47" s="56"/>
    </row>
    <row r="48" spans="1:24" s="57" customFormat="1" ht="6" hidden="1" customHeight="1" x14ac:dyDescent="0.25">
      <c r="A48" s="3"/>
      <c r="B48" s="37"/>
      <c r="C48" s="38"/>
      <c r="D48" s="38"/>
      <c r="E48" s="36"/>
      <c r="F48" s="38"/>
      <c r="G48" s="56">
        <v>0</v>
      </c>
      <c r="H48" s="42"/>
      <c r="I48" s="42"/>
      <c r="J48" s="42"/>
      <c r="K48" s="42"/>
      <c r="L48" s="22"/>
      <c r="M48" s="49"/>
      <c r="N48" s="36"/>
      <c r="O48" s="36"/>
      <c r="P48" s="10"/>
    </row>
    <row r="49" spans="1:21" s="57" customFormat="1" ht="30.95" hidden="1" customHeight="1" x14ac:dyDescent="0.25">
      <c r="A49" s="3"/>
      <c r="B49" s="120" t="s">
        <v>133</v>
      </c>
      <c r="C49" s="121"/>
      <c r="D49" s="164">
        <v>0.69451781975431415</v>
      </c>
      <c r="E49" s="165"/>
      <c r="F49" s="35"/>
      <c r="G49" s="56">
        <v>0</v>
      </c>
      <c r="H49" s="166"/>
      <c r="I49" s="167"/>
      <c r="J49" s="167"/>
      <c r="K49" s="168"/>
      <c r="L49" s="14"/>
      <c r="M49" s="34"/>
      <c r="N49" s="35"/>
      <c r="O49" s="35"/>
      <c r="P49" s="35"/>
    </row>
    <row r="50" spans="1:21" s="57" customFormat="1" ht="30.95" customHeight="1" x14ac:dyDescent="0.25">
      <c r="A50" s="3"/>
      <c r="B50" s="55"/>
      <c r="C50" s="55"/>
      <c r="D50" s="55"/>
      <c r="E50" s="32"/>
      <c r="F50" s="32"/>
      <c r="G50" s="32"/>
      <c r="H50" s="33"/>
      <c r="I50" s="33"/>
      <c r="J50" s="33"/>
      <c r="K50" s="33"/>
      <c r="L50" s="22"/>
      <c r="M50" s="55"/>
      <c r="N50" s="32"/>
      <c r="O50" s="32"/>
      <c r="P50" s="32"/>
    </row>
    <row r="51" spans="1:21" s="57" customFormat="1" ht="30.95" customHeight="1" x14ac:dyDescent="0.25">
      <c r="A51" s="3"/>
      <c r="B51" s="160" t="s">
        <v>4</v>
      </c>
      <c r="C51" s="160"/>
      <c r="D51" s="160"/>
      <c r="E51" s="160"/>
      <c r="F51" s="160"/>
      <c r="G51" s="160"/>
      <c r="H51" s="161" t="s">
        <v>70</v>
      </c>
      <c r="I51" s="161"/>
      <c r="J51" s="161"/>
      <c r="K51" s="161"/>
      <c r="L51" s="161"/>
      <c r="M51" s="161"/>
      <c r="N51" s="161"/>
      <c r="O51" s="161"/>
      <c r="P51" s="161"/>
      <c r="R51" s="57">
        <v>0</v>
      </c>
      <c r="S51" s="57" t="s">
        <v>125</v>
      </c>
    </row>
    <row r="52" spans="1:21" s="57" customFormat="1" ht="26.1" customHeight="1" x14ac:dyDescent="0.25">
      <c r="A52" s="3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</row>
    <row r="53" spans="1:21" s="57" customFormat="1" ht="26.45" customHeight="1" x14ac:dyDescent="0.25">
      <c r="A53" s="8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</row>
    <row r="63" spans="1:21" x14ac:dyDescent="0.25">
      <c r="U63" s="28">
        <v>0</v>
      </c>
    </row>
  </sheetData>
  <mergeCells count="88">
    <mergeCell ref="B51:G51"/>
    <mergeCell ref="H51:P51"/>
    <mergeCell ref="B52:P52"/>
    <mergeCell ref="B53:P53"/>
    <mergeCell ref="H44:K44"/>
    <mergeCell ref="H45:K45"/>
    <mergeCell ref="H46:K46"/>
    <mergeCell ref="H47:K47"/>
    <mergeCell ref="B49:C49"/>
    <mergeCell ref="D49:E49"/>
    <mergeCell ref="H49:K49"/>
    <mergeCell ref="H43:K43"/>
    <mergeCell ref="J33:K33"/>
    <mergeCell ref="J34:K34"/>
    <mergeCell ref="J35:K35"/>
    <mergeCell ref="J36:K36"/>
    <mergeCell ref="J37:K37"/>
    <mergeCell ref="J38:K38"/>
    <mergeCell ref="B39:P39"/>
    <mergeCell ref="B40:K40"/>
    <mergeCell ref="M40:P40"/>
    <mergeCell ref="H41:K41"/>
    <mergeCell ref="H42:K42"/>
    <mergeCell ref="J32:K32"/>
    <mergeCell ref="K23:L23"/>
    <mergeCell ref="M23:P23"/>
    <mergeCell ref="K24:L24"/>
    <mergeCell ref="M24:P24"/>
    <mergeCell ref="B26:K26"/>
    <mergeCell ref="M26:P26"/>
    <mergeCell ref="J27:K27"/>
    <mergeCell ref="J28:K28"/>
    <mergeCell ref="J29:K29"/>
    <mergeCell ref="J30:K30"/>
    <mergeCell ref="J31:K31"/>
    <mergeCell ref="M22:P22"/>
    <mergeCell ref="K16:L16"/>
    <mergeCell ref="M16:P16"/>
    <mergeCell ref="K17:L17"/>
    <mergeCell ref="M17:P17"/>
    <mergeCell ref="K19:L19"/>
    <mergeCell ref="M19:P19"/>
    <mergeCell ref="M20:P20"/>
    <mergeCell ref="K21:L21"/>
    <mergeCell ref="M21:P21"/>
    <mergeCell ref="Q17:T17"/>
    <mergeCell ref="K18:L18"/>
    <mergeCell ref="M18:P18"/>
    <mergeCell ref="S18:T18"/>
    <mergeCell ref="J13:J14"/>
    <mergeCell ref="K13:L14"/>
    <mergeCell ref="M13:P14"/>
    <mergeCell ref="K15:L15"/>
    <mergeCell ref="M15:P15"/>
    <mergeCell ref="S15:T15"/>
    <mergeCell ref="B12:P12"/>
    <mergeCell ref="B13:B14"/>
    <mergeCell ref="C13:C14"/>
    <mergeCell ref="D13:D14"/>
    <mergeCell ref="E13:E14"/>
    <mergeCell ref="F13:F14"/>
    <mergeCell ref="G13:G14"/>
    <mergeCell ref="H13:I13"/>
    <mergeCell ref="S7:V8"/>
    <mergeCell ref="B8:D10"/>
    <mergeCell ref="F8:G8"/>
    <mergeCell ref="I8:L8"/>
    <mergeCell ref="M8:P8"/>
    <mergeCell ref="F9:G9"/>
    <mergeCell ref="I9:L9"/>
    <mergeCell ref="M9:P9"/>
    <mergeCell ref="T9:W9"/>
    <mergeCell ref="F10:G10"/>
    <mergeCell ref="I10:L10"/>
    <mergeCell ref="M10:P10"/>
    <mergeCell ref="B5:P5"/>
    <mergeCell ref="B6:E6"/>
    <mergeCell ref="F6:L6"/>
    <mergeCell ref="M6:P7"/>
    <mergeCell ref="B7:D7"/>
    <mergeCell ref="F7:G7"/>
    <mergeCell ref="I7:L7"/>
    <mergeCell ref="B2:P2"/>
    <mergeCell ref="B3:P3"/>
    <mergeCell ref="B4:E4"/>
    <mergeCell ref="G4:H4"/>
    <mergeCell ref="I4:M4"/>
    <mergeCell ref="N4:O4"/>
  </mergeCells>
  <printOptions horizontalCentered="1"/>
  <pageMargins left="0.25" right="0.25" top="0.25" bottom="0.25" header="0" footer="0"/>
  <pageSetup paperSize="9" scale="7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5128-EE69-4289-8E69-473EFC22CF77}">
  <sheetPr>
    <pageSetUpPr fitToPage="1"/>
  </sheetPr>
  <dimension ref="A2:AP65"/>
  <sheetViews>
    <sheetView rightToLeft="1" view="pageBreakPreview" zoomScaleNormal="100" zoomScaleSheetLayoutView="100" workbookViewId="0">
      <selection activeCell="B2" sqref="B2:P4"/>
    </sheetView>
  </sheetViews>
  <sheetFormatPr defaultColWidth="9.140625" defaultRowHeight="19.5" x14ac:dyDescent="0.25"/>
  <cols>
    <col min="1" max="1" width="7.140625" style="9" customWidth="1"/>
    <col min="2" max="2" width="14.5703125" style="9" bestFit="1" customWidth="1"/>
    <col min="3" max="4" width="9.28515625" style="9" customWidth="1"/>
    <col min="5" max="5" width="9.140625" style="9"/>
    <col min="6" max="6" width="8.140625" style="9" customWidth="1"/>
    <col min="7" max="8" width="9.7109375" style="9" customWidth="1"/>
    <col min="9" max="9" width="7" style="9" customWidth="1"/>
    <col min="10" max="10" width="7.7109375" style="9" customWidth="1"/>
    <col min="11" max="11" width="6.7109375" style="9" customWidth="1"/>
    <col min="12" max="12" width="1" style="9" customWidth="1"/>
    <col min="13" max="13" width="15.7109375" style="9" customWidth="1"/>
    <col min="14" max="14" width="6.5703125" style="9" customWidth="1"/>
    <col min="15" max="15" width="6.140625" style="9" customWidth="1"/>
    <col min="16" max="16" width="9.28515625" style="9" customWidth="1"/>
    <col min="17" max="22" width="9.140625" style="9"/>
    <col min="23" max="23" width="10" style="9" bestFit="1" customWidth="1"/>
    <col min="24" max="16384" width="9.140625" style="9"/>
  </cols>
  <sheetData>
    <row r="2" spans="1:42" s="57" customFormat="1" ht="24.95" customHeight="1" x14ac:dyDescent="0.25">
      <c r="A2" s="3"/>
      <c r="B2" s="84" t="s">
        <v>12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42" s="57" customFormat="1" ht="26.1" customHeight="1" x14ac:dyDescent="0.25">
      <c r="A3" s="3"/>
      <c r="B3" s="85" t="s">
        <v>13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</row>
    <row r="4" spans="1:42" s="57" customFormat="1" ht="23.1" customHeight="1" x14ac:dyDescent="0.25">
      <c r="A4" s="3"/>
      <c r="B4" s="86" t="s">
        <v>2</v>
      </c>
      <c r="C4" s="86"/>
      <c r="D4" s="86"/>
      <c r="E4" s="86"/>
      <c r="F4" s="46"/>
      <c r="G4" s="87" t="s">
        <v>14</v>
      </c>
      <c r="H4" s="87"/>
      <c r="I4" s="88">
        <v>45495</v>
      </c>
      <c r="J4" s="88"/>
      <c r="K4" s="88"/>
      <c r="L4" s="88"/>
      <c r="M4" s="88"/>
      <c r="N4" s="87" t="s">
        <v>3</v>
      </c>
      <c r="O4" s="87"/>
      <c r="P4" s="20">
        <v>91</v>
      </c>
      <c r="R4" s="53"/>
    </row>
    <row r="5" spans="1:42" s="43" customFormat="1" ht="6" customHeight="1" x14ac:dyDescent="0.25">
      <c r="B5" s="89" t="s">
        <v>60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</row>
    <row r="6" spans="1:42" s="57" customFormat="1" ht="23.45" customHeight="1" x14ac:dyDescent="0.25">
      <c r="A6" s="3"/>
      <c r="B6" s="91" t="s">
        <v>141</v>
      </c>
      <c r="C6" s="92"/>
      <c r="D6" s="92"/>
      <c r="E6" s="92"/>
      <c r="F6" s="92"/>
      <c r="G6" s="92"/>
      <c r="H6" s="92"/>
      <c r="I6" s="92"/>
      <c r="J6" s="92"/>
      <c r="K6" s="92"/>
      <c r="L6" s="93"/>
      <c r="M6" s="94" t="s">
        <v>0</v>
      </c>
      <c r="N6" s="94"/>
      <c r="O6" s="94"/>
      <c r="P6" s="94"/>
    </row>
    <row r="7" spans="1:42" s="48" customFormat="1" ht="31.5" customHeight="1" x14ac:dyDescent="0.25">
      <c r="A7" s="3"/>
      <c r="B7" s="74" t="s">
        <v>142</v>
      </c>
      <c r="C7" s="77" t="s">
        <v>152</v>
      </c>
      <c r="D7" s="77" t="s">
        <v>153</v>
      </c>
      <c r="E7" s="71" t="s">
        <v>148</v>
      </c>
      <c r="F7" s="71" t="s">
        <v>149</v>
      </c>
      <c r="G7" s="71" t="s">
        <v>150</v>
      </c>
      <c r="H7" s="71" t="s">
        <v>151</v>
      </c>
      <c r="I7" s="78" t="s">
        <v>143</v>
      </c>
      <c r="J7" s="174" t="s">
        <v>6</v>
      </c>
      <c r="K7" s="175"/>
      <c r="L7" s="176"/>
      <c r="M7" s="94"/>
      <c r="N7" s="94"/>
      <c r="O7" s="94"/>
      <c r="P7" s="94"/>
      <c r="S7" s="99" t="s">
        <v>107</v>
      </c>
      <c r="T7" s="100"/>
      <c r="U7" s="100"/>
      <c r="V7" s="101"/>
    </row>
    <row r="8" spans="1:42" s="48" customFormat="1" ht="30" customHeight="1" x14ac:dyDescent="0.25">
      <c r="A8" s="3"/>
      <c r="B8" s="74" t="s">
        <v>144</v>
      </c>
      <c r="C8" s="74"/>
      <c r="D8" s="74"/>
      <c r="E8" s="54" t="s">
        <v>34</v>
      </c>
      <c r="F8" s="62"/>
      <c r="G8" s="63"/>
      <c r="H8" s="58"/>
      <c r="J8" s="78"/>
      <c r="K8" s="64"/>
      <c r="L8" s="65"/>
      <c r="M8" s="119"/>
      <c r="N8" s="119"/>
      <c r="O8" s="119"/>
      <c r="P8" s="119"/>
      <c r="S8" s="102"/>
      <c r="T8" s="103"/>
      <c r="U8" s="103"/>
      <c r="V8" s="104"/>
    </row>
    <row r="9" spans="1:42" s="48" customFormat="1" ht="30" customHeight="1" x14ac:dyDescent="0.25">
      <c r="A9" s="3"/>
      <c r="B9" s="74" t="s">
        <v>145</v>
      </c>
      <c r="C9" s="74"/>
      <c r="D9" s="74"/>
      <c r="E9" s="54" t="s">
        <v>34</v>
      </c>
      <c r="F9" s="66"/>
      <c r="G9" s="67"/>
      <c r="H9" s="58"/>
      <c r="I9" s="68"/>
      <c r="J9" s="69"/>
      <c r="K9" s="69"/>
      <c r="L9" s="70"/>
      <c r="M9" s="119"/>
      <c r="N9" s="119"/>
      <c r="O9" s="119"/>
      <c r="P9" s="119"/>
      <c r="T9" s="125" t="s">
        <v>108</v>
      </c>
      <c r="U9" s="126"/>
      <c r="V9" s="126"/>
      <c r="W9" s="127"/>
    </row>
    <row r="10" spans="1:42" s="59" customFormat="1" ht="30" customHeight="1" x14ac:dyDescent="0.25">
      <c r="A10" s="3"/>
      <c r="B10" s="74" t="s">
        <v>146</v>
      </c>
      <c r="C10" s="74"/>
      <c r="D10" s="74"/>
      <c r="E10" s="54"/>
      <c r="F10" s="66"/>
      <c r="G10" s="67"/>
      <c r="H10" s="58"/>
      <c r="I10" s="68"/>
      <c r="J10" s="69"/>
      <c r="K10" s="69"/>
      <c r="L10" s="70"/>
      <c r="M10" s="61"/>
      <c r="N10" s="61"/>
      <c r="O10" s="61"/>
      <c r="P10" s="61"/>
      <c r="T10" s="60"/>
      <c r="U10" s="60"/>
      <c r="V10" s="60"/>
      <c r="W10" s="60"/>
      <c r="AE10" s="71"/>
      <c r="AF10" s="71"/>
      <c r="AG10" s="71"/>
      <c r="AH10" s="71"/>
      <c r="AI10" s="71"/>
      <c r="AJ10" s="71"/>
      <c r="AK10" s="71"/>
      <c r="AL10" s="74"/>
      <c r="AM10" s="75"/>
      <c r="AN10" s="76"/>
      <c r="AO10" s="74"/>
      <c r="AP10" s="76"/>
    </row>
    <row r="11" spans="1:42" s="59" customFormat="1" ht="30" customHeight="1" x14ac:dyDescent="0.25">
      <c r="A11" s="3"/>
      <c r="B11" s="74" t="s">
        <v>84</v>
      </c>
      <c r="C11" s="74"/>
      <c r="D11" s="74"/>
      <c r="E11" s="54"/>
      <c r="F11" s="66"/>
      <c r="G11" s="67"/>
      <c r="H11" s="58"/>
      <c r="I11" s="68"/>
      <c r="J11" s="69"/>
      <c r="K11" s="69"/>
      <c r="L11" s="70"/>
      <c r="M11" s="61"/>
      <c r="N11" s="61"/>
      <c r="O11" s="61"/>
      <c r="P11" s="61"/>
      <c r="T11" s="60"/>
      <c r="U11" s="60"/>
      <c r="V11" s="60"/>
      <c r="W11" s="60"/>
      <c r="AE11" s="71"/>
      <c r="AF11" s="71"/>
      <c r="AG11" s="71"/>
      <c r="AH11" s="71"/>
      <c r="AI11" s="71"/>
      <c r="AJ11" s="71"/>
      <c r="AK11" s="71"/>
      <c r="AL11" s="74"/>
      <c r="AM11" s="75"/>
      <c r="AN11" s="76"/>
      <c r="AO11" s="74"/>
      <c r="AP11" s="76"/>
    </row>
    <row r="12" spans="1:42" s="59" customFormat="1" ht="30" customHeight="1" x14ac:dyDescent="0.25">
      <c r="A12" s="3"/>
      <c r="B12" s="74" t="s">
        <v>147</v>
      </c>
      <c r="C12" s="74"/>
      <c r="D12" s="74"/>
      <c r="E12" s="54"/>
      <c r="F12" s="66"/>
      <c r="G12" s="67"/>
      <c r="H12" s="58"/>
      <c r="I12" s="68"/>
      <c r="J12" s="69"/>
      <c r="K12" s="69"/>
      <c r="L12" s="70"/>
      <c r="M12" s="61"/>
      <c r="N12" s="61"/>
      <c r="O12" s="61"/>
      <c r="P12" s="61"/>
      <c r="T12" s="60"/>
      <c r="U12" s="60"/>
      <c r="V12" s="60"/>
      <c r="W12" s="60"/>
      <c r="AE12" s="71"/>
      <c r="AF12" s="71"/>
      <c r="AG12" s="71"/>
      <c r="AH12" s="71"/>
      <c r="AI12" s="71"/>
      <c r="AJ12" s="71"/>
      <c r="AK12" s="71"/>
      <c r="AL12" s="74"/>
      <c r="AM12" s="75"/>
      <c r="AN12" s="76"/>
      <c r="AO12" s="74"/>
      <c r="AP12" s="76"/>
    </row>
    <row r="13" spans="1:42" s="43" customFormat="1" ht="6" customHeight="1" x14ac:dyDescent="0.4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4"/>
      <c r="O13" s="4"/>
      <c r="P13" s="4"/>
      <c r="Z13" s="178"/>
      <c r="AA13" s="178"/>
      <c r="AE13" s="169"/>
      <c r="AF13" s="169"/>
      <c r="AG13" s="72"/>
      <c r="AH13" s="170"/>
      <c r="AI13" s="169"/>
      <c r="AJ13" s="170"/>
      <c r="AK13" s="170"/>
      <c r="AL13" s="171"/>
      <c r="AM13" s="172"/>
      <c r="AN13" s="173"/>
      <c r="AO13" s="171"/>
      <c r="AP13" s="173"/>
    </row>
    <row r="14" spans="1:42" s="57" customFormat="1" ht="24.6" customHeight="1" x14ac:dyDescent="0.45">
      <c r="A14" s="3"/>
      <c r="B14" s="94" t="s">
        <v>140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Z14" s="178"/>
      <c r="AA14" s="178"/>
      <c r="AE14" s="169"/>
      <c r="AF14" s="169"/>
      <c r="AG14" s="73"/>
      <c r="AH14" s="170"/>
      <c r="AI14" s="170"/>
      <c r="AJ14" s="170"/>
      <c r="AK14" s="170"/>
      <c r="AL14" s="171"/>
      <c r="AM14" s="172"/>
      <c r="AN14" s="173"/>
      <c r="AO14" s="171"/>
      <c r="AP14" s="173"/>
    </row>
    <row r="15" spans="1:42" s="57" customFormat="1" ht="21.75" customHeight="1" x14ac:dyDescent="0.45">
      <c r="A15" s="3"/>
      <c r="B15" s="129" t="s">
        <v>20</v>
      </c>
      <c r="C15" s="129" t="s">
        <v>18</v>
      </c>
      <c r="D15" s="129" t="s">
        <v>19</v>
      </c>
      <c r="E15" s="129" t="s">
        <v>72</v>
      </c>
      <c r="F15" s="130" t="s">
        <v>93</v>
      </c>
      <c r="G15" s="131" t="s">
        <v>95</v>
      </c>
      <c r="H15" s="91" t="s">
        <v>46</v>
      </c>
      <c r="I15" s="93"/>
      <c r="J15" s="129" t="s">
        <v>49</v>
      </c>
      <c r="K15" s="137" t="s">
        <v>1</v>
      </c>
      <c r="L15" s="138"/>
      <c r="M15" s="137" t="s">
        <v>6</v>
      </c>
      <c r="N15" s="141"/>
      <c r="O15" s="141"/>
      <c r="P15" s="138"/>
      <c r="Z15" s="178"/>
      <c r="AA15" s="178"/>
      <c r="AE15" s="169"/>
      <c r="AF15" s="169"/>
      <c r="AG15" s="73"/>
      <c r="AH15" s="170"/>
      <c r="AI15" s="170"/>
      <c r="AJ15" s="177"/>
      <c r="AK15" s="177"/>
      <c r="AL15" s="171"/>
      <c r="AM15" s="172"/>
      <c r="AN15" s="173"/>
      <c r="AO15" s="171"/>
      <c r="AP15" s="173"/>
    </row>
    <row r="16" spans="1:42" s="53" customFormat="1" ht="18.75" customHeight="1" x14ac:dyDescent="0.45">
      <c r="A16" s="3"/>
      <c r="B16" s="129"/>
      <c r="C16" s="129"/>
      <c r="D16" s="129"/>
      <c r="E16" s="129"/>
      <c r="F16" s="130"/>
      <c r="G16" s="131"/>
      <c r="H16" s="45" t="s">
        <v>47</v>
      </c>
      <c r="I16" s="45" t="s">
        <v>48</v>
      </c>
      <c r="J16" s="129"/>
      <c r="K16" s="139"/>
      <c r="L16" s="140"/>
      <c r="M16" s="139"/>
      <c r="N16" s="142"/>
      <c r="O16" s="142"/>
      <c r="P16" s="140"/>
      <c r="Z16" s="178"/>
      <c r="AA16" s="178"/>
      <c r="AE16" s="169"/>
      <c r="AF16" s="169"/>
      <c r="AG16" s="72"/>
      <c r="AH16" s="169"/>
      <c r="AI16" s="169"/>
      <c r="AJ16" s="170"/>
      <c r="AK16" s="170"/>
      <c r="AL16" s="171"/>
      <c r="AM16" s="172"/>
      <c r="AN16" s="173"/>
      <c r="AO16" s="171"/>
      <c r="AP16" s="173"/>
    </row>
    <row r="17" spans="1:26" s="57" customFormat="1" ht="20.100000000000001" customHeight="1" x14ac:dyDescent="0.3">
      <c r="A17" s="3"/>
      <c r="B17" s="2" t="s">
        <v>7</v>
      </c>
      <c r="C17" s="2" t="s">
        <v>119</v>
      </c>
      <c r="D17" s="2" t="s">
        <v>71</v>
      </c>
      <c r="E17" s="2">
        <v>850</v>
      </c>
      <c r="F17" s="1" t="s">
        <v>99</v>
      </c>
      <c r="G17" s="40" t="s">
        <v>64</v>
      </c>
      <c r="H17" s="2">
        <v>150</v>
      </c>
      <c r="I17" s="2">
        <v>0</v>
      </c>
      <c r="J17" s="10">
        <f>H17*7+I17*4</f>
        <v>1050</v>
      </c>
      <c r="K17" s="133" t="s">
        <v>58</v>
      </c>
      <c r="L17" s="134"/>
      <c r="M17" s="128" t="s">
        <v>97</v>
      </c>
      <c r="N17" s="128"/>
      <c r="O17" s="128"/>
      <c r="P17" s="128"/>
      <c r="S17" s="136"/>
      <c r="T17" s="136"/>
      <c r="U17"/>
      <c r="W17" s="27"/>
      <c r="X17" s="57" t="str">
        <f>C17</f>
        <v>712 + 280</v>
      </c>
      <c r="Y17" s="57" t="str">
        <f>D17</f>
        <v>713 + 360</v>
      </c>
      <c r="Z17" s="24" t="str">
        <f>G17</f>
        <v>712 + 350</v>
      </c>
    </row>
    <row r="18" spans="1:26" s="57" customFormat="1" ht="20.100000000000001" customHeight="1" x14ac:dyDescent="0.3">
      <c r="A18" s="3"/>
      <c r="B18" s="2" t="s">
        <v>7</v>
      </c>
      <c r="C18" s="2" t="s">
        <v>91</v>
      </c>
      <c r="D18" s="2" t="s">
        <v>123</v>
      </c>
      <c r="E18" s="2">
        <v>1100</v>
      </c>
      <c r="F18" s="1" t="s">
        <v>94</v>
      </c>
      <c r="G18" s="40" t="s">
        <v>91</v>
      </c>
      <c r="H18" s="2">
        <v>14</v>
      </c>
      <c r="I18" s="2">
        <v>64</v>
      </c>
      <c r="J18" s="10">
        <f>H18*6.65+I18*4.15</f>
        <v>358.70000000000005</v>
      </c>
      <c r="K18" s="133" t="s">
        <v>58</v>
      </c>
      <c r="L18" s="134"/>
      <c r="M18" s="128" t="s">
        <v>98</v>
      </c>
      <c r="N18" s="128"/>
      <c r="O18" s="128"/>
      <c r="P18" s="128"/>
      <c r="Q18" s="2" t="s">
        <v>96</v>
      </c>
      <c r="R18" s="2" t="s">
        <v>92</v>
      </c>
      <c r="S18" s="44"/>
      <c r="T18" s="44"/>
      <c r="U18"/>
      <c r="V18" s="26"/>
      <c r="W18" s="27"/>
      <c r="X18" s="25" t="str">
        <f>--CONCATENATE(TEXT(LEFT(X17, FIND("+",X17)-1), "0")) &amp; RIGHT(X17, LEN(X17)-FIND("+",X17))</f>
        <v>712 280</v>
      </c>
      <c r="Y18" s="25" t="str">
        <f t="shared" ref="Y18:Z18" si="0">--CONCATENATE(TEXT(LEFT(Y17, FIND("+",Y17)-1), "0")) &amp; RIGHT(Y17, LEN(Y17)-FIND("+",Y17))</f>
        <v>713 360</v>
      </c>
      <c r="Z18" s="25" t="str">
        <f t="shared" si="0"/>
        <v>712 350</v>
      </c>
    </row>
    <row r="19" spans="1:26" s="57" customFormat="1" ht="20.100000000000001" customHeight="1" x14ac:dyDescent="0.25">
      <c r="A19" s="3"/>
      <c r="B19" s="2" t="s">
        <v>7</v>
      </c>
      <c r="C19" s="2" t="s">
        <v>110</v>
      </c>
      <c r="D19" s="2" t="s">
        <v>122</v>
      </c>
      <c r="E19" s="2">
        <v>1350</v>
      </c>
      <c r="F19" s="1" t="s">
        <v>99</v>
      </c>
      <c r="G19" s="40" t="s">
        <v>110</v>
      </c>
      <c r="H19" s="40">
        <v>0</v>
      </c>
      <c r="I19" s="11">
        <v>123</v>
      </c>
      <c r="J19" s="10">
        <f>H19*6.65+I19*4.15</f>
        <v>510.45000000000005</v>
      </c>
      <c r="K19" s="133" t="s">
        <v>57</v>
      </c>
      <c r="L19" s="134"/>
      <c r="M19" s="120" t="s">
        <v>134</v>
      </c>
      <c r="N19" s="135"/>
      <c r="O19" s="135"/>
      <c r="P19" s="121"/>
      <c r="Q19" s="132"/>
      <c r="R19" s="132"/>
      <c r="S19" s="132"/>
      <c r="T19" s="132"/>
    </row>
    <row r="20" spans="1:26" s="57" customFormat="1" ht="20.100000000000001" customHeight="1" x14ac:dyDescent="0.25">
      <c r="A20" s="3"/>
      <c r="B20" s="2" t="s">
        <v>7</v>
      </c>
      <c r="C20" s="2" t="s">
        <v>111</v>
      </c>
      <c r="D20" s="1" t="s">
        <v>112</v>
      </c>
      <c r="E20" s="1">
        <v>3000</v>
      </c>
      <c r="F20" s="1" t="s">
        <v>99</v>
      </c>
      <c r="G20" s="40" t="s">
        <v>113</v>
      </c>
      <c r="H20" s="40">
        <v>65</v>
      </c>
      <c r="I20" s="11">
        <v>21</v>
      </c>
      <c r="J20" s="10">
        <f>H20*7+I20*5</f>
        <v>560</v>
      </c>
      <c r="K20" s="133" t="s">
        <v>57</v>
      </c>
      <c r="L20" s="134"/>
      <c r="M20" s="120" t="s">
        <v>114</v>
      </c>
      <c r="N20" s="135"/>
      <c r="O20" s="135"/>
      <c r="P20" s="121"/>
      <c r="S20" s="136"/>
      <c r="T20" s="136"/>
    </row>
    <row r="21" spans="1:26" s="57" customFormat="1" ht="20.100000000000001" customHeight="1" x14ac:dyDescent="0.25">
      <c r="A21" s="3"/>
      <c r="B21" s="2" t="s">
        <v>7</v>
      </c>
      <c r="C21" s="2" t="s">
        <v>111</v>
      </c>
      <c r="D21" s="1" t="s">
        <v>112</v>
      </c>
      <c r="E21" s="1">
        <v>680</v>
      </c>
      <c r="F21" s="1" t="s">
        <v>99</v>
      </c>
      <c r="G21" s="40" t="s">
        <v>113</v>
      </c>
      <c r="H21" s="40">
        <v>0</v>
      </c>
      <c r="I21" s="11">
        <v>0</v>
      </c>
      <c r="J21" s="10">
        <f>H21*6.65+I21*4.15</f>
        <v>0</v>
      </c>
      <c r="K21" s="133" t="s">
        <v>57</v>
      </c>
      <c r="L21" s="134"/>
      <c r="M21" s="128" t="s">
        <v>23</v>
      </c>
      <c r="N21" s="128"/>
      <c r="O21" s="128"/>
      <c r="P21" s="128"/>
      <c r="S21" s="44"/>
      <c r="T21" s="44"/>
    </row>
    <row r="22" spans="1:26" s="57" customFormat="1" ht="20.100000000000001" customHeight="1" x14ac:dyDescent="0.25">
      <c r="A22" s="3"/>
      <c r="B22" s="2" t="s">
        <v>7</v>
      </c>
      <c r="C22" s="2" t="s">
        <v>101</v>
      </c>
      <c r="D22" s="1" t="s">
        <v>105</v>
      </c>
      <c r="E22" s="40">
        <v>1500</v>
      </c>
      <c r="F22" s="40" t="s">
        <v>94</v>
      </c>
      <c r="G22" s="40" t="s">
        <v>135</v>
      </c>
      <c r="H22" s="40">
        <v>59</v>
      </c>
      <c r="I22" s="40">
        <v>0</v>
      </c>
      <c r="J22" s="10">
        <f>H22*7+I22*5</f>
        <v>413</v>
      </c>
      <c r="K22" s="51" t="s">
        <v>58</v>
      </c>
      <c r="L22" s="52"/>
      <c r="M22" s="128" t="s">
        <v>23</v>
      </c>
      <c r="N22" s="128"/>
      <c r="O22" s="128"/>
      <c r="P22" s="128"/>
      <c r="S22" s="44"/>
      <c r="T22" s="22"/>
    </row>
    <row r="23" spans="1:26" s="57" customFormat="1" ht="20.100000000000001" customHeight="1" x14ac:dyDescent="0.25">
      <c r="A23" s="3"/>
      <c r="B23" s="1" t="s">
        <v>66</v>
      </c>
      <c r="C23" s="2" t="s">
        <v>101</v>
      </c>
      <c r="D23" s="1" t="s">
        <v>105</v>
      </c>
      <c r="E23" s="40" t="s">
        <v>34</v>
      </c>
      <c r="F23" s="40" t="s">
        <v>94</v>
      </c>
      <c r="G23" s="40" t="s">
        <v>135</v>
      </c>
      <c r="H23" s="40" t="s">
        <v>34</v>
      </c>
      <c r="I23" s="40" t="s">
        <v>34</v>
      </c>
      <c r="J23" s="10">
        <f>J22+J18</f>
        <v>771.7</v>
      </c>
      <c r="K23" s="133" t="s">
        <v>58</v>
      </c>
      <c r="L23" s="134"/>
      <c r="M23" s="128" t="s">
        <v>34</v>
      </c>
      <c r="N23" s="128"/>
      <c r="O23" s="128"/>
      <c r="P23" s="128"/>
      <c r="S23" s="44"/>
      <c r="T23" s="22"/>
    </row>
    <row r="24" spans="1:26" s="57" customFormat="1" ht="20.100000000000001" customHeight="1" x14ac:dyDescent="0.25">
      <c r="A24" s="3"/>
      <c r="B24" s="40" t="s">
        <v>100</v>
      </c>
      <c r="C24" s="40" t="s">
        <v>34</v>
      </c>
      <c r="D24" s="40" t="s">
        <v>34</v>
      </c>
      <c r="E24" s="40" t="s">
        <v>34</v>
      </c>
      <c r="F24" s="40" t="s">
        <v>34</v>
      </c>
      <c r="G24" s="40" t="s">
        <v>73</v>
      </c>
      <c r="H24" s="40" t="s">
        <v>34</v>
      </c>
      <c r="I24" s="40" t="s">
        <v>34</v>
      </c>
      <c r="J24" s="40">
        <v>44</v>
      </c>
      <c r="K24" s="51" t="s">
        <v>58</v>
      </c>
      <c r="L24" s="52"/>
      <c r="M24" s="128" t="s">
        <v>34</v>
      </c>
      <c r="N24" s="128"/>
      <c r="O24" s="128"/>
      <c r="P24" s="128"/>
      <c r="S24" s="2" t="s">
        <v>33</v>
      </c>
      <c r="T24" s="1" t="s">
        <v>61</v>
      </c>
    </row>
    <row r="25" spans="1:26" s="57" customFormat="1" ht="20.100000000000001" customHeight="1" x14ac:dyDescent="0.25">
      <c r="A25" s="3"/>
      <c r="B25" s="40" t="s">
        <v>102</v>
      </c>
      <c r="C25" s="40" t="s">
        <v>34</v>
      </c>
      <c r="D25" s="40" t="s">
        <v>34</v>
      </c>
      <c r="E25" s="40" t="s">
        <v>34</v>
      </c>
      <c r="F25" s="40" t="s">
        <v>34</v>
      </c>
      <c r="G25" s="40" t="s">
        <v>124</v>
      </c>
      <c r="H25" s="40" t="s">
        <v>34</v>
      </c>
      <c r="I25" s="40" t="s">
        <v>34</v>
      </c>
      <c r="J25" s="56">
        <v>0</v>
      </c>
      <c r="K25" s="133" t="s">
        <v>57</v>
      </c>
      <c r="L25" s="134"/>
      <c r="M25" s="128" t="s">
        <v>34</v>
      </c>
      <c r="N25" s="128"/>
      <c r="O25" s="128"/>
      <c r="P25" s="128"/>
      <c r="S25" s="44"/>
      <c r="T25" s="22"/>
    </row>
    <row r="26" spans="1:26" s="57" customFormat="1" ht="20.100000000000001" customHeight="1" x14ac:dyDescent="0.25">
      <c r="A26" s="3"/>
      <c r="B26" s="2"/>
      <c r="C26" s="2"/>
      <c r="D26" s="2"/>
      <c r="E26" s="2"/>
      <c r="F26" s="1"/>
      <c r="G26" s="40"/>
      <c r="H26" s="2"/>
      <c r="I26" s="2"/>
      <c r="J26" s="10"/>
      <c r="K26" s="133"/>
      <c r="L26" s="134"/>
      <c r="M26" s="128" t="s">
        <v>34</v>
      </c>
      <c r="N26" s="128"/>
      <c r="O26" s="128"/>
      <c r="P26" s="128"/>
      <c r="S26" s="44"/>
      <c r="T26" s="44"/>
    </row>
    <row r="27" spans="1:26" s="43" customFormat="1" ht="6" customHeight="1" x14ac:dyDescent="0.25">
      <c r="B27" s="5"/>
      <c r="C27" s="5"/>
      <c r="D27" s="6"/>
      <c r="E27" s="5"/>
      <c r="F27" s="6"/>
      <c r="H27" s="5"/>
      <c r="I27" s="5"/>
      <c r="J27" s="5"/>
    </row>
    <row r="28" spans="1:26" s="57" customFormat="1" ht="19.5" customHeight="1" x14ac:dyDescent="0.25">
      <c r="A28" s="3"/>
      <c r="B28" s="91" t="s">
        <v>22</v>
      </c>
      <c r="C28" s="92"/>
      <c r="D28" s="92"/>
      <c r="E28" s="92"/>
      <c r="F28" s="92"/>
      <c r="G28" s="92"/>
      <c r="H28" s="92"/>
      <c r="I28" s="92"/>
      <c r="J28" s="92"/>
      <c r="K28" s="93"/>
      <c r="L28" s="19"/>
      <c r="M28" s="91" t="s">
        <v>75</v>
      </c>
      <c r="N28" s="92"/>
      <c r="O28" s="92"/>
      <c r="P28" s="93"/>
    </row>
    <row r="29" spans="1:26" s="53" customFormat="1" ht="47.1" customHeight="1" x14ac:dyDescent="0.25">
      <c r="A29" s="3"/>
      <c r="B29" s="47" t="s">
        <v>21</v>
      </c>
      <c r="C29" s="47" t="s">
        <v>23</v>
      </c>
      <c r="D29" s="47" t="s">
        <v>24</v>
      </c>
      <c r="E29" s="47" t="s">
        <v>54</v>
      </c>
      <c r="F29" s="47" t="s">
        <v>25</v>
      </c>
      <c r="G29" s="50" t="s">
        <v>42</v>
      </c>
      <c r="H29" s="50" t="s">
        <v>43</v>
      </c>
      <c r="I29" s="50" t="s">
        <v>44</v>
      </c>
      <c r="J29" s="145" t="s">
        <v>45</v>
      </c>
      <c r="K29" s="146"/>
      <c r="L29" s="18"/>
      <c r="M29" s="47" t="s">
        <v>76</v>
      </c>
      <c r="N29" s="47" t="s">
        <v>77</v>
      </c>
      <c r="O29" s="47" t="s">
        <v>78</v>
      </c>
      <c r="P29" s="47" t="s">
        <v>86</v>
      </c>
      <c r="Q29" s="53" t="s">
        <v>129</v>
      </c>
      <c r="R29" s="53" t="s">
        <v>23</v>
      </c>
      <c r="S29" s="53" t="s">
        <v>130</v>
      </c>
      <c r="T29" s="53" t="s">
        <v>131</v>
      </c>
      <c r="U29" s="53" t="s">
        <v>132</v>
      </c>
      <c r="V29" s="53" t="s">
        <v>24</v>
      </c>
    </row>
    <row r="30" spans="1:26" s="57" customFormat="1" ht="17.100000000000001" customHeight="1" x14ac:dyDescent="0.25">
      <c r="A30" s="3"/>
      <c r="B30" s="29" t="s">
        <v>35</v>
      </c>
      <c r="C30" s="30">
        <v>2</v>
      </c>
      <c r="D30" s="30">
        <v>3</v>
      </c>
      <c r="E30" s="12">
        <v>2</v>
      </c>
      <c r="F30" s="30">
        <f>SUM(C30:E30)</f>
        <v>7</v>
      </c>
      <c r="G30" s="12">
        <v>50</v>
      </c>
      <c r="H30" s="12">
        <v>0</v>
      </c>
      <c r="I30" s="12">
        <f t="shared" ref="I30:I39" si="1">SUM(G30:H30)</f>
        <v>50</v>
      </c>
      <c r="J30" s="143">
        <v>10</v>
      </c>
      <c r="K30" s="144"/>
      <c r="L30" s="17"/>
      <c r="M30" s="39" t="s">
        <v>89</v>
      </c>
      <c r="N30" s="39">
        <v>5</v>
      </c>
      <c r="O30" s="39">
        <v>0</v>
      </c>
      <c r="P30" s="39">
        <f>O30+N30</f>
        <v>5</v>
      </c>
      <c r="Q30" s="57">
        <v>10</v>
      </c>
      <c r="R30" s="57">
        <v>10</v>
      </c>
      <c r="S30" s="57">
        <v>0</v>
      </c>
      <c r="T30" s="57">
        <v>0</v>
      </c>
      <c r="U30" s="57">
        <v>0</v>
      </c>
      <c r="V30" s="57">
        <v>30</v>
      </c>
    </row>
    <row r="31" spans="1:26" s="57" customFormat="1" ht="17.100000000000001" customHeight="1" x14ac:dyDescent="0.25">
      <c r="A31" s="3"/>
      <c r="B31" s="12" t="s">
        <v>10</v>
      </c>
      <c r="C31" s="30">
        <v>1</v>
      </c>
      <c r="D31" s="30">
        <v>1</v>
      </c>
      <c r="E31" s="12">
        <v>3</v>
      </c>
      <c r="F31" s="30">
        <f t="shared" ref="F31:F37" si="2">SUM(C31:E31)</f>
        <v>5</v>
      </c>
      <c r="G31" s="12">
        <v>30</v>
      </c>
      <c r="H31" s="12">
        <v>0</v>
      </c>
      <c r="I31" s="12">
        <f t="shared" si="1"/>
        <v>30</v>
      </c>
      <c r="J31" s="143">
        <v>0</v>
      </c>
      <c r="K31" s="144"/>
      <c r="L31" s="17"/>
      <c r="M31" s="39" t="s">
        <v>83</v>
      </c>
      <c r="N31" s="39">
        <v>7</v>
      </c>
      <c r="O31" s="39">
        <v>1</v>
      </c>
      <c r="P31" s="39">
        <f t="shared" ref="P31:P39" si="3">O31+N31</f>
        <v>8</v>
      </c>
      <c r="Q31" s="57">
        <v>0</v>
      </c>
      <c r="R31" s="57">
        <v>0</v>
      </c>
      <c r="S31" s="57">
        <v>0</v>
      </c>
      <c r="T31" s="57">
        <v>10</v>
      </c>
      <c r="U31" s="57">
        <v>10</v>
      </c>
      <c r="V31" s="57">
        <v>0</v>
      </c>
    </row>
    <row r="32" spans="1:26" s="57" customFormat="1" ht="17.100000000000001" customHeight="1" x14ac:dyDescent="0.25">
      <c r="A32" s="3"/>
      <c r="B32" s="12" t="s">
        <v>11</v>
      </c>
      <c r="C32" s="12">
        <v>3</v>
      </c>
      <c r="D32" s="12">
        <v>0</v>
      </c>
      <c r="E32" s="12">
        <v>13</v>
      </c>
      <c r="F32" s="30">
        <f t="shared" si="2"/>
        <v>16</v>
      </c>
      <c r="G32" s="12">
        <v>150</v>
      </c>
      <c r="H32" s="12">
        <v>0</v>
      </c>
      <c r="I32" s="12">
        <f t="shared" si="1"/>
        <v>150</v>
      </c>
      <c r="J32" s="143">
        <v>0</v>
      </c>
      <c r="K32" s="144"/>
      <c r="L32" s="17"/>
      <c r="M32" s="39" t="s">
        <v>80</v>
      </c>
      <c r="N32" s="39">
        <v>7</v>
      </c>
      <c r="O32" s="39">
        <v>0</v>
      </c>
      <c r="P32" s="39">
        <f t="shared" si="3"/>
        <v>7</v>
      </c>
      <c r="Q32" s="57">
        <v>30</v>
      </c>
      <c r="R32" s="57">
        <v>20</v>
      </c>
      <c r="S32" s="57">
        <v>0</v>
      </c>
      <c r="T32" s="57">
        <v>30</v>
      </c>
      <c r="U32" s="57">
        <v>30</v>
      </c>
      <c r="V32" s="57">
        <v>0</v>
      </c>
    </row>
    <row r="33" spans="1:24" s="57" customFormat="1" ht="17.100000000000001" customHeight="1" x14ac:dyDescent="0.25">
      <c r="A33" s="3"/>
      <c r="B33" s="12" t="s">
        <v>8</v>
      </c>
      <c r="C33" s="12">
        <v>2</v>
      </c>
      <c r="D33" s="12">
        <v>0</v>
      </c>
      <c r="E33" s="12">
        <v>1</v>
      </c>
      <c r="F33" s="30">
        <f t="shared" si="2"/>
        <v>3</v>
      </c>
      <c r="G33" s="12">
        <v>30</v>
      </c>
      <c r="H33" s="12">
        <v>0</v>
      </c>
      <c r="I33" s="12">
        <f t="shared" si="1"/>
        <v>30</v>
      </c>
      <c r="J33" s="147">
        <v>0</v>
      </c>
      <c r="K33" s="148"/>
      <c r="L33" s="17"/>
      <c r="M33" s="39" t="s">
        <v>81</v>
      </c>
      <c r="N33" s="39">
        <v>6</v>
      </c>
      <c r="O33" s="39">
        <v>0</v>
      </c>
      <c r="P33" s="39">
        <f t="shared" si="3"/>
        <v>6</v>
      </c>
      <c r="Q33" s="57">
        <v>0</v>
      </c>
      <c r="R33" s="57">
        <v>10</v>
      </c>
      <c r="S33" s="57">
        <v>0</v>
      </c>
      <c r="T33" s="57">
        <v>0</v>
      </c>
      <c r="U33" s="57">
        <v>10</v>
      </c>
    </row>
    <row r="34" spans="1:24" s="57" customFormat="1" ht="17.100000000000001" customHeight="1" x14ac:dyDescent="0.25">
      <c r="A34" s="3"/>
      <c r="B34" s="12" t="s">
        <v>9</v>
      </c>
      <c r="C34" s="12">
        <v>7</v>
      </c>
      <c r="D34" s="12">
        <v>0</v>
      </c>
      <c r="E34" s="12">
        <v>3</v>
      </c>
      <c r="F34" s="30">
        <f t="shared" si="2"/>
        <v>10</v>
      </c>
      <c r="G34" s="12">
        <v>40</v>
      </c>
      <c r="H34" s="12">
        <v>0</v>
      </c>
      <c r="I34" s="12">
        <f t="shared" si="1"/>
        <v>40</v>
      </c>
      <c r="J34" s="143">
        <v>10</v>
      </c>
      <c r="K34" s="144"/>
      <c r="L34" s="17"/>
      <c r="M34" s="39" t="s">
        <v>79</v>
      </c>
      <c r="N34" s="39">
        <v>10</v>
      </c>
      <c r="O34" s="39">
        <v>0</v>
      </c>
      <c r="P34" s="39">
        <f t="shared" si="3"/>
        <v>10</v>
      </c>
      <c r="Q34" s="57">
        <v>0</v>
      </c>
      <c r="R34" s="57">
        <v>30</v>
      </c>
      <c r="S34" s="57">
        <v>0</v>
      </c>
      <c r="T34" s="57">
        <v>0</v>
      </c>
      <c r="U34" s="57">
        <v>30</v>
      </c>
    </row>
    <row r="35" spans="1:24" s="57" customFormat="1" ht="17.100000000000001" customHeight="1" x14ac:dyDescent="0.25">
      <c r="A35" s="3"/>
      <c r="B35" s="12" t="s">
        <v>26</v>
      </c>
      <c r="C35" s="12">
        <v>2</v>
      </c>
      <c r="D35" s="12">
        <v>2</v>
      </c>
      <c r="E35" s="12">
        <v>2</v>
      </c>
      <c r="F35" s="30">
        <f t="shared" si="2"/>
        <v>6</v>
      </c>
      <c r="G35" s="12">
        <v>50</v>
      </c>
      <c r="H35" s="12">
        <v>0</v>
      </c>
      <c r="I35" s="12">
        <f t="shared" si="1"/>
        <v>50</v>
      </c>
      <c r="J35" s="143">
        <v>0</v>
      </c>
      <c r="K35" s="144"/>
      <c r="L35" s="17"/>
      <c r="M35" s="39" t="s">
        <v>90</v>
      </c>
      <c r="N35" s="39">
        <v>20</v>
      </c>
      <c r="O35" s="39">
        <v>1</v>
      </c>
      <c r="P35" s="39">
        <f t="shared" si="3"/>
        <v>21</v>
      </c>
      <c r="Q35" s="57">
        <v>0</v>
      </c>
      <c r="R35" s="57">
        <v>20</v>
      </c>
      <c r="S35" s="57">
        <v>0</v>
      </c>
      <c r="T35" s="57">
        <v>0</v>
      </c>
      <c r="U35" s="57">
        <v>10</v>
      </c>
      <c r="V35" s="57">
        <v>10</v>
      </c>
    </row>
    <row r="36" spans="1:24" s="57" customFormat="1" ht="17.100000000000001" customHeight="1" x14ac:dyDescent="0.25">
      <c r="A36" s="3"/>
      <c r="B36" s="12" t="s">
        <v>27</v>
      </c>
      <c r="C36" s="12">
        <v>3</v>
      </c>
      <c r="D36" s="12">
        <v>2</v>
      </c>
      <c r="E36" s="12">
        <v>0</v>
      </c>
      <c r="F36" s="30">
        <f t="shared" si="2"/>
        <v>5</v>
      </c>
      <c r="G36" s="12">
        <v>30</v>
      </c>
      <c r="H36" s="12">
        <v>0</v>
      </c>
      <c r="I36" s="12">
        <f t="shared" si="1"/>
        <v>30</v>
      </c>
      <c r="J36" s="143">
        <v>10</v>
      </c>
      <c r="K36" s="144"/>
      <c r="L36" s="17"/>
      <c r="M36" s="39" t="s">
        <v>120</v>
      </c>
      <c r="N36" s="39">
        <v>6</v>
      </c>
      <c r="O36" s="39">
        <v>1</v>
      </c>
      <c r="P36" s="39">
        <f t="shared" si="3"/>
        <v>7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</row>
    <row r="37" spans="1:24" s="57" customFormat="1" ht="17.100000000000001" customHeight="1" x14ac:dyDescent="0.25">
      <c r="A37" s="3"/>
      <c r="B37" s="12" t="s">
        <v>53</v>
      </c>
      <c r="C37" s="12">
        <v>0</v>
      </c>
      <c r="D37" s="12">
        <v>2</v>
      </c>
      <c r="E37" s="12">
        <v>1</v>
      </c>
      <c r="F37" s="30">
        <f t="shared" si="2"/>
        <v>3</v>
      </c>
      <c r="G37" s="12">
        <v>20</v>
      </c>
      <c r="H37" s="12">
        <v>0</v>
      </c>
      <c r="I37" s="12">
        <f t="shared" si="1"/>
        <v>20</v>
      </c>
      <c r="J37" s="143">
        <v>0</v>
      </c>
      <c r="K37" s="144"/>
      <c r="L37" s="17"/>
      <c r="M37" s="39" t="s">
        <v>82</v>
      </c>
      <c r="N37" s="39">
        <v>7</v>
      </c>
      <c r="O37" s="39">
        <v>0</v>
      </c>
      <c r="P37" s="39">
        <f t="shared" si="3"/>
        <v>7</v>
      </c>
      <c r="Q37" s="57">
        <v>10</v>
      </c>
      <c r="R37" s="57">
        <v>0</v>
      </c>
      <c r="S37" s="57">
        <v>0</v>
      </c>
      <c r="T37" s="57">
        <v>0</v>
      </c>
      <c r="U37" s="57">
        <v>0</v>
      </c>
      <c r="V37" s="57">
        <v>10</v>
      </c>
    </row>
    <row r="38" spans="1:24" s="57" customFormat="1" ht="17.100000000000001" customHeight="1" x14ac:dyDescent="0.25">
      <c r="A38" s="3"/>
      <c r="B38" s="12" t="s">
        <v>28</v>
      </c>
      <c r="C38" s="12">
        <v>1</v>
      </c>
      <c r="D38" s="12">
        <v>0</v>
      </c>
      <c r="E38" s="12" t="s">
        <v>60</v>
      </c>
      <c r="F38" s="30">
        <f>SUM(C38:E38)</f>
        <v>1</v>
      </c>
      <c r="G38" s="12">
        <v>10</v>
      </c>
      <c r="H38" s="12">
        <v>0</v>
      </c>
      <c r="I38" s="12">
        <f t="shared" si="1"/>
        <v>10</v>
      </c>
      <c r="J38" s="143">
        <v>0</v>
      </c>
      <c r="K38" s="144"/>
      <c r="L38" s="17"/>
      <c r="M38" s="39" t="s">
        <v>88</v>
      </c>
      <c r="N38" s="39">
        <v>51</v>
      </c>
      <c r="O38" s="39">
        <v>0</v>
      </c>
      <c r="P38" s="39">
        <f t="shared" si="3"/>
        <v>51</v>
      </c>
      <c r="Q38" s="57">
        <v>0</v>
      </c>
      <c r="R38" s="57">
        <v>10</v>
      </c>
    </row>
    <row r="39" spans="1:24" s="57" customFormat="1" ht="17.100000000000001" customHeight="1" x14ac:dyDescent="0.25">
      <c r="A39" s="3"/>
      <c r="B39" s="12" t="s">
        <v>65</v>
      </c>
      <c r="C39" s="12">
        <v>0</v>
      </c>
      <c r="D39" s="12">
        <v>10</v>
      </c>
      <c r="E39" s="12">
        <v>0</v>
      </c>
      <c r="F39" s="12">
        <v>10</v>
      </c>
      <c r="G39" s="12">
        <f t="shared" ref="G39" si="4">Q39+R39+S39+T39+U39+V39</f>
        <v>100</v>
      </c>
      <c r="H39" s="12">
        <v>0</v>
      </c>
      <c r="I39" s="12">
        <f t="shared" si="1"/>
        <v>100</v>
      </c>
      <c r="J39" s="143">
        <v>0</v>
      </c>
      <c r="K39" s="144"/>
      <c r="L39" s="17"/>
      <c r="M39" s="39" t="s">
        <v>115</v>
      </c>
      <c r="N39" s="39">
        <v>6</v>
      </c>
      <c r="O39" s="39">
        <v>0</v>
      </c>
      <c r="P39" s="39">
        <f t="shared" si="3"/>
        <v>6</v>
      </c>
      <c r="Q39" s="57">
        <v>0</v>
      </c>
      <c r="R39" s="57">
        <v>100</v>
      </c>
    </row>
    <row r="40" spans="1:24" s="57" customFormat="1" ht="17.100000000000001" customHeight="1" x14ac:dyDescent="0.25">
      <c r="A40" s="3"/>
      <c r="B40" s="12" t="s">
        <v>116</v>
      </c>
      <c r="C40" s="21">
        <f t="shared" ref="C40:I40" si="5">SUM(C30:C39)</f>
        <v>21</v>
      </c>
      <c r="D40" s="21">
        <f t="shared" si="5"/>
        <v>20</v>
      </c>
      <c r="E40" s="21">
        <f t="shared" si="5"/>
        <v>25</v>
      </c>
      <c r="F40" s="21">
        <f t="shared" si="5"/>
        <v>66</v>
      </c>
      <c r="G40" s="21">
        <f t="shared" si="5"/>
        <v>510</v>
      </c>
      <c r="H40" s="21">
        <f t="shared" si="5"/>
        <v>0</v>
      </c>
      <c r="I40" s="21">
        <f t="shared" si="5"/>
        <v>510</v>
      </c>
      <c r="J40" s="143">
        <f>SUM(J30:K39)</f>
        <v>30</v>
      </c>
      <c r="K40" s="144"/>
      <c r="L40" s="17"/>
      <c r="M40" s="39" t="s">
        <v>87</v>
      </c>
      <c r="N40" s="39">
        <f>SUM(N30:N39)</f>
        <v>125</v>
      </c>
      <c r="O40" s="39">
        <f>SUM(O30:O39)</f>
        <v>3</v>
      </c>
      <c r="P40" s="39">
        <f>SUM(P30:P39)</f>
        <v>128</v>
      </c>
      <c r="Q40" s="23">
        <f>N40-N38</f>
        <v>74</v>
      </c>
      <c r="S40" s="57">
        <f>(F40*10-G40)/10</f>
        <v>15</v>
      </c>
    </row>
    <row r="41" spans="1:24" s="57" customFormat="1" ht="6" customHeight="1" x14ac:dyDescent="0.25">
      <c r="A41" s="3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52"/>
      <c r="M41" s="135"/>
      <c r="N41" s="135"/>
      <c r="O41" s="135"/>
      <c r="P41" s="135"/>
    </row>
    <row r="42" spans="1:24" s="57" customFormat="1" ht="21" customHeight="1" x14ac:dyDescent="0.25">
      <c r="A42" s="3"/>
      <c r="B42" s="91" t="s">
        <v>29</v>
      </c>
      <c r="C42" s="92"/>
      <c r="D42" s="92"/>
      <c r="E42" s="92"/>
      <c r="F42" s="92"/>
      <c r="G42" s="92"/>
      <c r="H42" s="92"/>
      <c r="I42" s="92"/>
      <c r="J42" s="92"/>
      <c r="K42" s="93"/>
      <c r="L42" s="16"/>
      <c r="M42" s="153" t="s">
        <v>37</v>
      </c>
      <c r="N42" s="154"/>
      <c r="O42" s="154"/>
      <c r="P42" s="155"/>
    </row>
    <row r="43" spans="1:24" s="57" customFormat="1" ht="30.6" customHeight="1" x14ac:dyDescent="0.25">
      <c r="A43" s="3"/>
      <c r="B43" s="50" t="s">
        <v>30</v>
      </c>
      <c r="C43" s="50" t="s">
        <v>31</v>
      </c>
      <c r="D43" s="50" t="s">
        <v>1</v>
      </c>
      <c r="E43" s="41" t="s">
        <v>36</v>
      </c>
      <c r="F43" s="50" t="s">
        <v>59</v>
      </c>
      <c r="G43" s="50" t="s">
        <v>32</v>
      </c>
      <c r="H43" s="145" t="s">
        <v>6</v>
      </c>
      <c r="I43" s="156"/>
      <c r="J43" s="156"/>
      <c r="K43" s="146"/>
      <c r="L43" s="15"/>
      <c r="M43" s="50" t="s">
        <v>41</v>
      </c>
      <c r="N43" s="50" t="s">
        <v>40</v>
      </c>
      <c r="O43" s="50" t="s">
        <v>39</v>
      </c>
      <c r="P43" s="50" t="s">
        <v>38</v>
      </c>
      <c r="Q43" s="57" t="s">
        <v>74</v>
      </c>
      <c r="R43" s="57" t="s">
        <v>103</v>
      </c>
    </row>
    <row r="44" spans="1:24" s="57" customFormat="1" ht="30.95" customHeight="1" x14ac:dyDescent="0.55000000000000004">
      <c r="A44" s="3"/>
      <c r="B44" s="40" t="s">
        <v>51</v>
      </c>
      <c r="C44" s="56">
        <v>0</v>
      </c>
      <c r="D44" s="40" t="s">
        <v>52</v>
      </c>
      <c r="E44" s="56">
        <f>'1403-04-31'!E42+'1403-05-1'!C44</f>
        <v>315800</v>
      </c>
      <c r="F44" s="56">
        <v>7031</v>
      </c>
      <c r="G44" s="56">
        <f>'1403-04-31'!G42+'1403-05-1'!C44</f>
        <v>96577</v>
      </c>
      <c r="H44" s="157" t="s">
        <v>104</v>
      </c>
      <c r="I44" s="158"/>
      <c r="J44" s="158"/>
      <c r="K44" s="159"/>
      <c r="L44" s="13"/>
      <c r="M44" s="40" t="s">
        <v>55</v>
      </c>
      <c r="N44" s="56">
        <f>'1403-04-31'!O42</f>
        <v>2892.15</v>
      </c>
      <c r="O44" s="56">
        <f>SUMIF(B17:B26,S44,J17:J26)</f>
        <v>2892.15</v>
      </c>
      <c r="P44" s="56">
        <f>'1403-04-31'!P42+O44+Q44</f>
        <v>155146.43</v>
      </c>
      <c r="Q44" s="7">
        <v>0</v>
      </c>
      <c r="R44" s="7">
        <v>0</v>
      </c>
      <c r="S44" s="57" t="s">
        <v>7</v>
      </c>
      <c r="V44" s="31">
        <f>G44-W44</f>
        <v>41113</v>
      </c>
      <c r="W44" s="57">
        <v>55464</v>
      </c>
      <c r="X44" s="7">
        <f>E44-G44</f>
        <v>219223</v>
      </c>
    </row>
    <row r="45" spans="1:24" s="57" customFormat="1" ht="30.95" customHeight="1" x14ac:dyDescent="0.25">
      <c r="A45" s="3"/>
      <c r="B45" s="40" t="s">
        <v>84</v>
      </c>
      <c r="C45" s="40">
        <v>0</v>
      </c>
      <c r="D45" s="40" t="s">
        <v>85</v>
      </c>
      <c r="E45" s="56">
        <f>'1403-04-31'!E43+'1403-05-1'!C45</f>
        <v>296</v>
      </c>
      <c r="F45" s="40">
        <v>0</v>
      </c>
      <c r="G45" s="56">
        <f>'1403-04-31'!G43+'1403-05-1'!C45</f>
        <v>0</v>
      </c>
      <c r="H45" s="149" t="s">
        <v>34</v>
      </c>
      <c r="I45" s="150"/>
      <c r="J45" s="150"/>
      <c r="K45" s="151"/>
      <c r="L45" s="14"/>
      <c r="M45" s="54" t="s">
        <v>56</v>
      </c>
      <c r="N45" s="56">
        <f>'1403-04-31'!O43</f>
        <v>2120.4499999999998</v>
      </c>
      <c r="O45" s="56">
        <f>SUMIF(F17:F26,S45,J17:J26)</f>
        <v>2120.4499999999998</v>
      </c>
      <c r="P45" s="56">
        <f>'1403-04-31'!P43+O45+Q45</f>
        <v>118671.07</v>
      </c>
      <c r="Q45" s="7">
        <f>Q44*0.6</f>
        <v>0</v>
      </c>
      <c r="R45" s="7"/>
      <c r="S45" s="57" t="s">
        <v>99</v>
      </c>
      <c r="U45" s="7"/>
    </row>
    <row r="46" spans="1:24" s="57" customFormat="1" ht="30.95" customHeight="1" x14ac:dyDescent="0.25">
      <c r="A46" s="3"/>
      <c r="B46" s="40" t="s">
        <v>117</v>
      </c>
      <c r="C46" s="40">
        <v>50</v>
      </c>
      <c r="D46" s="40" t="s">
        <v>106</v>
      </c>
      <c r="E46" s="56">
        <f>'1403-04-31'!E44+'1403-05-1'!C46</f>
        <v>470</v>
      </c>
      <c r="F46" s="40">
        <f>O48*1.8</f>
        <v>79.2</v>
      </c>
      <c r="G46" s="56">
        <f>'1403-04-31'!G44+'1403-05-1'!C46-F46</f>
        <v>180.8</v>
      </c>
      <c r="H46" s="149" t="s">
        <v>34</v>
      </c>
      <c r="I46" s="150"/>
      <c r="J46" s="150"/>
      <c r="K46" s="151"/>
      <c r="L46" s="14"/>
      <c r="M46" s="54" t="s">
        <v>67</v>
      </c>
      <c r="N46" s="56">
        <f>'1403-04-31'!O44</f>
        <v>771.7</v>
      </c>
      <c r="O46" s="56">
        <f>SUMIF(B17:B26,S46,J17:J26)</f>
        <v>771.7</v>
      </c>
      <c r="P46" s="56">
        <f>'1403-04-31'!P44+O46+Q46</f>
        <v>48831.209999999992</v>
      </c>
      <c r="Q46" s="57">
        <v>0</v>
      </c>
      <c r="R46" s="7"/>
      <c r="S46" s="57" t="s">
        <v>66</v>
      </c>
      <c r="U46" s="7"/>
    </row>
    <row r="47" spans="1:24" s="57" customFormat="1" ht="30.95" customHeight="1" x14ac:dyDescent="0.25">
      <c r="A47" s="3"/>
      <c r="B47" s="40" t="s">
        <v>109</v>
      </c>
      <c r="C47" s="40">
        <v>28</v>
      </c>
      <c r="D47" s="40" t="s">
        <v>106</v>
      </c>
      <c r="E47" s="56">
        <f>'1403-04-31'!E45+'1403-05-1'!C47</f>
        <v>112</v>
      </c>
      <c r="F47" s="40">
        <f>O48*0.33</f>
        <v>14.520000000000001</v>
      </c>
      <c r="G47" s="56">
        <f>'1403-04-31'!G45+'1403-05-1'!C47-F47</f>
        <v>61.48</v>
      </c>
      <c r="H47" s="149" t="s">
        <v>34</v>
      </c>
      <c r="I47" s="150"/>
      <c r="J47" s="150"/>
      <c r="K47" s="151"/>
      <c r="L47" s="14"/>
      <c r="M47" s="54" t="s">
        <v>68</v>
      </c>
      <c r="N47" s="56">
        <f>'1403-04-31'!O45</f>
        <v>0</v>
      </c>
      <c r="O47" s="56">
        <f>SUMIF(B20:B29,S47,J20:J29)</f>
        <v>0</v>
      </c>
      <c r="P47" s="56">
        <f>'1403-04-31'!P45+O47+Q47</f>
        <v>1502.3</v>
      </c>
      <c r="Q47" s="7">
        <v>0</v>
      </c>
      <c r="R47" s="7"/>
      <c r="S47" s="57" t="s">
        <v>102</v>
      </c>
    </row>
    <row r="48" spans="1:24" s="57" customFormat="1" ht="30.95" customHeight="1" x14ac:dyDescent="0.25">
      <c r="A48" s="3"/>
      <c r="B48" s="40" t="s">
        <v>118</v>
      </c>
      <c r="C48" s="40">
        <v>220</v>
      </c>
      <c r="D48" s="40" t="s">
        <v>85</v>
      </c>
      <c r="E48" s="56">
        <f>'1403-04-31'!E46+'1403-05-1'!C48</f>
        <v>10934</v>
      </c>
      <c r="F48" s="56">
        <f>C48</f>
        <v>220</v>
      </c>
      <c r="G48" s="56">
        <v>0</v>
      </c>
      <c r="H48" s="149" t="s">
        <v>34</v>
      </c>
      <c r="I48" s="150"/>
      <c r="J48" s="150"/>
      <c r="K48" s="151"/>
      <c r="L48" s="14"/>
      <c r="M48" s="40" t="s">
        <v>69</v>
      </c>
      <c r="N48" s="56">
        <f>'1403-04-31'!O46</f>
        <v>37</v>
      </c>
      <c r="O48" s="56">
        <f>SUMIF(B22:B30,S48,J22:J30)</f>
        <v>44</v>
      </c>
      <c r="P48" s="56">
        <f>'1403-04-31'!P46+O48+Q48</f>
        <v>258</v>
      </c>
      <c r="Q48" s="57">
        <v>0</v>
      </c>
      <c r="S48" s="57" t="s">
        <v>100</v>
      </c>
    </row>
    <row r="49" spans="1:19" s="57" customFormat="1" ht="30.95" hidden="1" customHeight="1" x14ac:dyDescent="0.25">
      <c r="A49" s="3"/>
      <c r="B49" s="40"/>
      <c r="C49" s="40"/>
      <c r="D49" s="40"/>
      <c r="E49" s="56"/>
      <c r="F49" s="40"/>
      <c r="G49" s="56" t="e">
        <f>#REF!-F49+C49</f>
        <v>#REF!</v>
      </c>
      <c r="H49" s="149"/>
      <c r="I49" s="150"/>
      <c r="J49" s="150"/>
      <c r="K49" s="151"/>
      <c r="L49" s="14"/>
      <c r="M49" s="54"/>
      <c r="N49" s="56"/>
      <c r="O49" s="56"/>
      <c r="P49" s="56"/>
    </row>
    <row r="50" spans="1:19" s="57" customFormat="1" ht="6" hidden="1" customHeight="1" x14ac:dyDescent="0.25">
      <c r="A50" s="3"/>
      <c r="B50" s="37"/>
      <c r="C50" s="38"/>
      <c r="D50" s="38"/>
      <c r="E50" s="36"/>
      <c r="F50" s="38"/>
      <c r="G50" s="56" t="e">
        <f>#REF!-F50+C50</f>
        <v>#REF!</v>
      </c>
      <c r="H50" s="42"/>
      <c r="I50" s="42"/>
      <c r="J50" s="42"/>
      <c r="K50" s="42"/>
      <c r="L50" s="22"/>
      <c r="M50" s="49"/>
      <c r="N50" s="36"/>
      <c r="O50" s="36"/>
      <c r="P50" s="10"/>
    </row>
    <row r="51" spans="1:19" s="57" customFormat="1" ht="30.95" hidden="1" customHeight="1" x14ac:dyDescent="0.25">
      <c r="A51" s="3"/>
      <c r="B51" s="120" t="s">
        <v>133</v>
      </c>
      <c r="C51" s="121"/>
      <c r="D51" s="164">
        <f>P44/X44</f>
        <v>0.70771055044406839</v>
      </c>
      <c r="E51" s="165"/>
      <c r="F51" s="35"/>
      <c r="G51" s="56" t="e">
        <f>#REF!-F51+C51</f>
        <v>#REF!</v>
      </c>
      <c r="H51" s="166"/>
      <c r="I51" s="167"/>
      <c r="J51" s="167"/>
      <c r="K51" s="168"/>
      <c r="L51" s="14"/>
      <c r="M51" s="34"/>
      <c r="N51" s="35"/>
      <c r="O51" s="35"/>
      <c r="P51" s="35"/>
    </row>
    <row r="52" spans="1:19" s="57" customFormat="1" ht="30.95" customHeight="1" x14ac:dyDescent="0.25">
      <c r="A52" s="3"/>
      <c r="B52" s="55"/>
      <c r="C52" s="55"/>
      <c r="D52" s="55"/>
      <c r="E52" s="32"/>
      <c r="F52" s="32"/>
      <c r="G52" s="32"/>
      <c r="H52" s="33"/>
      <c r="I52" s="33"/>
      <c r="J52" s="33"/>
      <c r="K52" s="33"/>
      <c r="L52" s="22"/>
      <c r="M52" s="55"/>
      <c r="N52" s="32"/>
      <c r="O52" s="32"/>
      <c r="P52" s="32"/>
    </row>
    <row r="53" spans="1:19" s="57" customFormat="1" ht="30.95" customHeight="1" x14ac:dyDescent="0.25">
      <c r="A53" s="3"/>
      <c r="B53" s="160" t="s">
        <v>4</v>
      </c>
      <c r="C53" s="160"/>
      <c r="D53" s="160"/>
      <c r="E53" s="160"/>
      <c r="F53" s="160"/>
      <c r="G53" s="160"/>
      <c r="H53" s="161" t="s">
        <v>70</v>
      </c>
      <c r="I53" s="161"/>
      <c r="J53" s="161"/>
      <c r="K53" s="161"/>
      <c r="L53" s="161"/>
      <c r="M53" s="161"/>
      <c r="N53" s="161"/>
      <c r="O53" s="161"/>
      <c r="P53" s="161"/>
      <c r="R53" s="57">
        <v>0</v>
      </c>
      <c r="S53" s="57" t="s">
        <v>125</v>
      </c>
    </row>
    <row r="54" spans="1:19" s="57" customFormat="1" ht="26.1" customHeight="1" x14ac:dyDescent="0.25">
      <c r="A54" s="3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</row>
    <row r="55" spans="1:19" s="57" customFormat="1" ht="26.45" customHeight="1" x14ac:dyDescent="0.25">
      <c r="A55" s="8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</row>
    <row r="65" spans="21:21" x14ac:dyDescent="0.25">
      <c r="U65" s="28">
        <f>SUM(U45:U64)</f>
        <v>0</v>
      </c>
    </row>
  </sheetData>
  <mergeCells count="98">
    <mergeCell ref="AH13:AI13"/>
    <mergeCell ref="AJ13:AK13"/>
    <mergeCell ref="AL13:AN13"/>
    <mergeCell ref="AO13:AP13"/>
    <mergeCell ref="AO16:AP16"/>
    <mergeCell ref="AH16:AI16"/>
    <mergeCell ref="AJ16:AK16"/>
    <mergeCell ref="AL16:AN16"/>
    <mergeCell ref="AH14:AI14"/>
    <mergeCell ref="AJ14:AK14"/>
    <mergeCell ref="AL14:AN14"/>
    <mergeCell ref="AO14:AP14"/>
    <mergeCell ref="AH15:AI15"/>
    <mergeCell ref="AJ15:AK15"/>
    <mergeCell ref="AL15:AN15"/>
    <mergeCell ref="AO15:AP15"/>
    <mergeCell ref="H45:K45"/>
    <mergeCell ref="J35:K35"/>
    <mergeCell ref="J36:K36"/>
    <mergeCell ref="J37:K37"/>
    <mergeCell ref="AE13:AF13"/>
    <mergeCell ref="AE16:AF16"/>
    <mergeCell ref="AE15:AF15"/>
    <mergeCell ref="Z13:AA16"/>
    <mergeCell ref="B53:G53"/>
    <mergeCell ref="H53:P53"/>
    <mergeCell ref="B54:P54"/>
    <mergeCell ref="B55:P55"/>
    <mergeCell ref="H46:K46"/>
    <mergeCell ref="H47:K47"/>
    <mergeCell ref="H48:K48"/>
    <mergeCell ref="H49:K49"/>
    <mergeCell ref="B51:C51"/>
    <mergeCell ref="D51:E51"/>
    <mergeCell ref="H51:K51"/>
    <mergeCell ref="J40:K40"/>
    <mergeCell ref="B41:P41"/>
    <mergeCell ref="B42:K42"/>
    <mergeCell ref="M42:P42"/>
    <mergeCell ref="AE14:AF14"/>
    <mergeCell ref="H43:K43"/>
    <mergeCell ref="H44:K44"/>
    <mergeCell ref="J34:K34"/>
    <mergeCell ref="K25:L25"/>
    <mergeCell ref="M25:P25"/>
    <mergeCell ref="K26:L26"/>
    <mergeCell ref="M26:P26"/>
    <mergeCell ref="B28:K28"/>
    <mergeCell ref="M28:P28"/>
    <mergeCell ref="J29:K29"/>
    <mergeCell ref="J30:K30"/>
    <mergeCell ref="J31:K31"/>
    <mergeCell ref="J32:K32"/>
    <mergeCell ref="J33:K33"/>
    <mergeCell ref="J38:K38"/>
    <mergeCell ref="J39:K39"/>
    <mergeCell ref="M24:P24"/>
    <mergeCell ref="K18:L18"/>
    <mergeCell ref="M18:P18"/>
    <mergeCell ref="K19:L19"/>
    <mergeCell ref="M19:P19"/>
    <mergeCell ref="K21:L21"/>
    <mergeCell ref="M21:P21"/>
    <mergeCell ref="M22:P22"/>
    <mergeCell ref="K23:L23"/>
    <mergeCell ref="M23:P23"/>
    <mergeCell ref="Q19:T19"/>
    <mergeCell ref="K20:L20"/>
    <mergeCell ref="M20:P20"/>
    <mergeCell ref="S20:T20"/>
    <mergeCell ref="J15:J16"/>
    <mergeCell ref="K15:L16"/>
    <mergeCell ref="M15:P16"/>
    <mergeCell ref="K17:L17"/>
    <mergeCell ref="M17:P17"/>
    <mergeCell ref="S17:T17"/>
    <mergeCell ref="B14:P14"/>
    <mergeCell ref="B15:B16"/>
    <mergeCell ref="C15:C16"/>
    <mergeCell ref="D15:D16"/>
    <mergeCell ref="E15:E16"/>
    <mergeCell ref="F15:F16"/>
    <mergeCell ref="G15:G16"/>
    <mergeCell ref="H15:I15"/>
    <mergeCell ref="S7:V8"/>
    <mergeCell ref="M8:P8"/>
    <mergeCell ref="M9:P9"/>
    <mergeCell ref="T9:W9"/>
    <mergeCell ref="B5:P5"/>
    <mergeCell ref="M6:P7"/>
    <mergeCell ref="B6:L6"/>
    <mergeCell ref="J7:L7"/>
    <mergeCell ref="B2:P2"/>
    <mergeCell ref="B3:P3"/>
    <mergeCell ref="B4:E4"/>
    <mergeCell ref="G4:H4"/>
    <mergeCell ref="I4:M4"/>
    <mergeCell ref="N4:O4"/>
  </mergeCells>
  <printOptions horizontalCentered="1"/>
  <pageMargins left="0.25" right="0.25" top="0.25" bottom="0.25" header="0" footer="0"/>
  <pageSetup paperSize="9" scale="7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F29F-B852-454D-BDCB-2D22B9C243C8}">
  <dimension ref="A4:AD55"/>
  <sheetViews>
    <sheetView rightToLeft="1" tabSelected="1" view="pageBreakPreview" zoomScale="160" zoomScaleNormal="100" zoomScaleSheetLayoutView="160" workbookViewId="0">
      <selection activeCell="H6" sqref="H6:J6"/>
    </sheetView>
  </sheetViews>
  <sheetFormatPr defaultRowHeight="15" x14ac:dyDescent="0.25"/>
  <cols>
    <col min="1" max="1" width="10" customWidth="1"/>
    <col min="2" max="2" width="8.85546875" customWidth="1"/>
    <col min="3" max="3" width="9.140625" customWidth="1"/>
    <col min="4" max="4" width="10.85546875" customWidth="1"/>
    <col min="5" max="6" width="10.140625" customWidth="1"/>
    <col min="7" max="7" width="20.140625" customWidth="1"/>
    <col min="8" max="8" width="9" customWidth="1"/>
    <col min="9" max="9" width="4.5703125" hidden="1" customWidth="1"/>
    <col min="10" max="10" width="12.28515625" customWidth="1"/>
  </cols>
  <sheetData>
    <row r="4" spans="1:30" ht="26.25" x14ac:dyDescent="0.25">
      <c r="A4" s="84" t="s">
        <v>154</v>
      </c>
      <c r="B4" s="84"/>
      <c r="C4" s="84"/>
      <c r="D4" s="84"/>
      <c r="E4" s="84"/>
      <c r="F4" s="84"/>
      <c r="G4" s="84"/>
      <c r="H4" s="84"/>
      <c r="I4" s="84"/>
      <c r="J4" s="84"/>
      <c r="K4" s="179"/>
      <c r="L4" s="179"/>
      <c r="M4" s="179"/>
      <c r="N4" s="179"/>
      <c r="O4" s="179"/>
    </row>
    <row r="5" spans="1:30" ht="21" x14ac:dyDescent="0.25">
      <c r="A5" s="85" t="s">
        <v>155</v>
      </c>
      <c r="B5" s="85"/>
      <c r="C5" s="85"/>
      <c r="D5" s="85"/>
      <c r="E5" s="85"/>
      <c r="F5" s="85"/>
      <c r="G5" s="85"/>
      <c r="H5" s="85"/>
      <c r="I5" s="85"/>
      <c r="J5" s="85"/>
      <c r="K5" s="180"/>
      <c r="L5" s="180"/>
      <c r="M5" s="180"/>
      <c r="N5" s="180"/>
      <c r="O5" s="180"/>
      <c r="P5" t="s">
        <v>12</v>
      </c>
    </row>
    <row r="6" spans="1:30" ht="21.75" thickBot="1" x14ac:dyDescent="0.3">
      <c r="A6" s="86" t="s">
        <v>2</v>
      </c>
      <c r="B6" s="86"/>
      <c r="C6" s="86"/>
      <c r="D6" s="86"/>
      <c r="E6" s="82"/>
      <c r="G6" s="83" t="s">
        <v>14</v>
      </c>
      <c r="H6" s="214"/>
      <c r="I6" s="214"/>
      <c r="J6" s="214"/>
      <c r="K6" s="181"/>
      <c r="L6" s="181"/>
      <c r="M6" s="87" t="s">
        <v>3</v>
      </c>
      <c r="N6" s="87"/>
      <c r="O6" s="20">
        <v>91</v>
      </c>
      <c r="P6" t="s">
        <v>13</v>
      </c>
    </row>
    <row r="7" spans="1:30" ht="19.5" x14ac:dyDescent="0.25">
      <c r="A7" s="185" t="s">
        <v>29</v>
      </c>
      <c r="B7" s="186"/>
      <c r="C7" s="186"/>
      <c r="D7" s="186"/>
      <c r="E7" s="186"/>
      <c r="F7" s="186"/>
      <c r="G7" s="186"/>
      <c r="H7" s="186"/>
      <c r="I7" s="186"/>
      <c r="J7" s="187"/>
      <c r="K7" s="184"/>
      <c r="L7" s="184"/>
      <c r="M7" s="184"/>
      <c r="N7" s="184"/>
      <c r="O7" s="184"/>
      <c r="P7" t="s">
        <v>2</v>
      </c>
      <c r="U7" t="s">
        <v>14</v>
      </c>
      <c r="W7">
        <v>45495</v>
      </c>
      <c r="AB7" t="s">
        <v>3</v>
      </c>
      <c r="AD7">
        <v>91</v>
      </c>
    </row>
    <row r="8" spans="1:30" ht="17.25" x14ac:dyDescent="0.25">
      <c r="A8" s="199" t="s">
        <v>30</v>
      </c>
      <c r="B8" s="200" t="s">
        <v>31</v>
      </c>
      <c r="C8" s="200" t="s">
        <v>1</v>
      </c>
      <c r="D8" s="201" t="s">
        <v>36</v>
      </c>
      <c r="E8" s="200" t="s">
        <v>59</v>
      </c>
      <c r="F8" s="200" t="s">
        <v>32</v>
      </c>
      <c r="G8" s="202" t="s">
        <v>6</v>
      </c>
      <c r="H8" s="203"/>
      <c r="I8" s="203"/>
      <c r="J8" s="204"/>
    </row>
    <row r="9" spans="1:30" ht="17.25" x14ac:dyDescent="0.25">
      <c r="A9" s="188" t="s">
        <v>51</v>
      </c>
      <c r="B9" s="56"/>
      <c r="C9" s="81" t="s">
        <v>52</v>
      </c>
      <c r="D9" s="56"/>
      <c r="E9" s="56"/>
      <c r="F9" s="56"/>
      <c r="G9" s="157"/>
      <c r="H9" s="158"/>
      <c r="I9" s="158"/>
      <c r="J9" s="189"/>
    </row>
    <row r="10" spans="1:30" ht="17.25" x14ac:dyDescent="0.25">
      <c r="A10" s="188" t="s">
        <v>84</v>
      </c>
      <c r="B10" s="81"/>
      <c r="C10" s="81" t="s">
        <v>85</v>
      </c>
      <c r="D10" s="56"/>
      <c r="E10" s="81"/>
      <c r="F10" s="56"/>
      <c r="G10" s="149"/>
      <c r="H10" s="150"/>
      <c r="I10" s="150"/>
      <c r="J10" s="190"/>
    </row>
    <row r="11" spans="1:30" ht="17.25" x14ac:dyDescent="0.25">
      <c r="A11" s="188" t="s">
        <v>109</v>
      </c>
      <c r="B11" s="81"/>
      <c r="C11" s="81" t="s">
        <v>106</v>
      </c>
      <c r="D11" s="56"/>
      <c r="E11" s="81"/>
      <c r="F11" s="56"/>
      <c r="G11" s="79"/>
      <c r="H11" s="80"/>
      <c r="I11" s="80"/>
      <c r="J11" s="191"/>
    </row>
    <row r="12" spans="1:30" ht="17.25" x14ac:dyDescent="0.25">
      <c r="A12" s="188" t="s">
        <v>156</v>
      </c>
      <c r="B12" s="81"/>
      <c r="C12" s="81" t="s">
        <v>106</v>
      </c>
      <c r="D12" s="56"/>
      <c r="E12" s="81"/>
      <c r="F12" s="56"/>
      <c r="G12" s="79"/>
      <c r="H12" s="80"/>
      <c r="I12" s="80"/>
      <c r="J12" s="191"/>
    </row>
    <row r="13" spans="1:30" ht="17.25" x14ac:dyDescent="0.25">
      <c r="A13" s="188" t="s">
        <v>157</v>
      </c>
      <c r="B13" s="81"/>
      <c r="C13" s="81" t="s">
        <v>106</v>
      </c>
      <c r="D13" s="56"/>
      <c r="E13" s="81"/>
      <c r="F13" s="56"/>
      <c r="G13" s="79"/>
      <c r="H13" s="80"/>
      <c r="I13" s="80"/>
      <c r="J13" s="191"/>
    </row>
    <row r="14" spans="1:30" ht="17.25" x14ac:dyDescent="0.25">
      <c r="A14" s="188" t="s">
        <v>158</v>
      </c>
      <c r="B14" s="81"/>
      <c r="C14" s="81" t="s">
        <v>106</v>
      </c>
      <c r="D14" s="56"/>
      <c r="E14" s="81"/>
      <c r="F14" s="56"/>
      <c r="G14" s="149"/>
      <c r="H14" s="150"/>
      <c r="I14" s="150"/>
      <c r="J14" s="190"/>
    </row>
    <row r="15" spans="1:30" ht="17.25" x14ac:dyDescent="0.25">
      <c r="A15" s="188" t="s">
        <v>109</v>
      </c>
      <c r="B15" s="81"/>
      <c r="C15" s="81" t="s">
        <v>106</v>
      </c>
      <c r="D15" s="56"/>
      <c r="E15" s="81"/>
      <c r="F15" s="56"/>
      <c r="G15" s="149"/>
      <c r="H15" s="150"/>
      <c r="I15" s="150"/>
      <c r="J15" s="190"/>
    </row>
    <row r="16" spans="1:30" ht="31.5" customHeight="1" x14ac:dyDescent="0.25">
      <c r="A16" s="192" t="s">
        <v>118</v>
      </c>
      <c r="B16" s="81"/>
      <c r="C16" s="81" t="s">
        <v>85</v>
      </c>
      <c r="D16" s="56"/>
      <c r="E16" s="56"/>
      <c r="F16" s="56"/>
      <c r="G16" s="149"/>
      <c r="H16" s="149"/>
      <c r="I16" s="149"/>
      <c r="J16" s="149"/>
    </row>
    <row r="17" spans="1:10" x14ac:dyDescent="0.25">
      <c r="A17" s="193"/>
      <c r="B17" s="194"/>
      <c r="C17" s="194"/>
      <c r="D17" s="194"/>
      <c r="E17" s="194"/>
      <c r="F17" s="194"/>
      <c r="G17" s="194"/>
      <c r="H17" s="194"/>
      <c r="I17" s="194"/>
      <c r="J17" s="195"/>
    </row>
    <row r="18" spans="1:10" x14ac:dyDescent="0.25">
      <c r="A18" s="193"/>
      <c r="B18" s="194"/>
      <c r="C18" s="194"/>
      <c r="D18" s="194"/>
      <c r="E18" s="194"/>
      <c r="F18" s="194"/>
      <c r="G18" s="194"/>
      <c r="H18" s="194"/>
      <c r="I18" s="194"/>
      <c r="J18" s="195"/>
    </row>
    <row r="19" spans="1:10" x14ac:dyDescent="0.25">
      <c r="A19" s="193"/>
      <c r="B19" s="194"/>
      <c r="C19" s="194"/>
      <c r="D19" s="194"/>
      <c r="E19" s="194"/>
      <c r="F19" s="194"/>
      <c r="G19" s="194"/>
      <c r="H19" s="194"/>
      <c r="I19" s="194"/>
      <c r="J19" s="195"/>
    </row>
    <row r="20" spans="1:10" x14ac:dyDescent="0.25">
      <c r="A20" s="193"/>
      <c r="B20" s="194"/>
      <c r="C20" s="194"/>
      <c r="D20" s="194"/>
      <c r="E20" s="194"/>
      <c r="F20" s="194"/>
      <c r="G20" s="194"/>
      <c r="H20" s="194"/>
      <c r="I20" s="194"/>
      <c r="J20" s="195"/>
    </row>
    <row r="21" spans="1:10" x14ac:dyDescent="0.25">
      <c r="A21" s="193"/>
      <c r="B21" s="194"/>
      <c r="C21" s="194"/>
      <c r="D21" s="194"/>
      <c r="E21" s="194"/>
      <c r="F21" s="194"/>
      <c r="G21" s="194"/>
      <c r="H21" s="194"/>
      <c r="I21" s="194"/>
      <c r="J21" s="195"/>
    </row>
    <row r="22" spans="1:10" x14ac:dyDescent="0.25">
      <c r="A22" s="193"/>
      <c r="B22" s="194"/>
      <c r="C22" s="194"/>
      <c r="D22" s="194"/>
      <c r="E22" s="194"/>
      <c r="F22" s="194"/>
      <c r="G22" s="194"/>
      <c r="H22" s="194"/>
      <c r="I22" s="194"/>
      <c r="J22" s="195"/>
    </row>
    <row r="23" spans="1:10" x14ac:dyDescent="0.25">
      <c r="A23" s="193"/>
      <c r="B23" s="194"/>
      <c r="C23" s="194"/>
      <c r="D23" s="194"/>
      <c r="E23" s="194"/>
      <c r="F23" s="194"/>
      <c r="G23" s="194"/>
      <c r="H23" s="194"/>
      <c r="I23" s="194"/>
      <c r="J23" s="195"/>
    </row>
    <row r="24" spans="1:10" x14ac:dyDescent="0.25">
      <c r="A24" s="193"/>
      <c r="B24" s="194"/>
      <c r="C24" s="194"/>
      <c r="D24" s="194"/>
      <c r="E24" s="194"/>
      <c r="F24" s="194"/>
      <c r="G24" s="194"/>
      <c r="H24" s="194"/>
      <c r="I24" s="194"/>
      <c r="J24" s="195"/>
    </row>
    <row r="25" spans="1:10" x14ac:dyDescent="0.25">
      <c r="A25" s="193"/>
      <c r="B25" s="194"/>
      <c r="C25" s="194"/>
      <c r="D25" s="194"/>
      <c r="E25" s="194"/>
      <c r="F25" s="194"/>
      <c r="G25" s="194"/>
      <c r="H25" s="194"/>
      <c r="I25" s="194"/>
      <c r="J25" s="195"/>
    </row>
    <row r="26" spans="1:10" x14ac:dyDescent="0.25">
      <c r="A26" s="193"/>
      <c r="B26" s="194"/>
      <c r="C26" s="194"/>
      <c r="D26" s="194"/>
      <c r="E26" s="194"/>
      <c r="F26" s="194"/>
      <c r="G26" s="194"/>
      <c r="H26" s="194"/>
      <c r="I26" s="194"/>
      <c r="J26" s="195"/>
    </row>
    <row r="27" spans="1:10" x14ac:dyDescent="0.25">
      <c r="A27" s="193"/>
      <c r="B27" s="194"/>
      <c r="C27" s="194"/>
      <c r="D27" s="194"/>
      <c r="E27" s="194"/>
      <c r="F27" s="194"/>
      <c r="G27" s="194"/>
      <c r="H27" s="194"/>
      <c r="I27" s="194"/>
      <c r="J27" s="195"/>
    </row>
    <row r="28" spans="1:10" x14ac:dyDescent="0.25">
      <c r="A28" s="193"/>
      <c r="B28" s="194"/>
      <c r="C28" s="194"/>
      <c r="D28" s="194"/>
      <c r="E28" s="194"/>
      <c r="F28" s="194"/>
      <c r="G28" s="194"/>
      <c r="H28" s="194"/>
      <c r="I28" s="194"/>
      <c r="J28" s="195"/>
    </row>
    <row r="29" spans="1:10" x14ac:dyDescent="0.25">
      <c r="A29" s="193"/>
      <c r="B29" s="194"/>
      <c r="C29" s="194"/>
      <c r="D29" s="194"/>
      <c r="E29" s="194"/>
      <c r="F29" s="194"/>
      <c r="G29" s="194"/>
      <c r="H29" s="194"/>
      <c r="I29" s="194"/>
      <c r="J29" s="195"/>
    </row>
    <row r="30" spans="1:10" x14ac:dyDescent="0.25">
      <c r="A30" s="193"/>
      <c r="B30" s="194"/>
      <c r="C30" s="194"/>
      <c r="D30" s="194"/>
      <c r="E30" s="194"/>
      <c r="F30" s="194"/>
      <c r="G30" s="194"/>
      <c r="H30" s="194"/>
      <c r="I30" s="194"/>
      <c r="J30" s="195"/>
    </row>
    <row r="31" spans="1:10" x14ac:dyDescent="0.25">
      <c r="A31" s="193"/>
      <c r="B31" s="194"/>
      <c r="C31" s="194"/>
      <c r="D31" s="194"/>
      <c r="E31" s="194"/>
      <c r="F31" s="194"/>
      <c r="G31" s="194"/>
      <c r="H31" s="194"/>
      <c r="I31" s="194"/>
      <c r="J31" s="195"/>
    </row>
    <row r="32" spans="1:10" x14ac:dyDescent="0.25">
      <c r="A32" s="193"/>
      <c r="B32" s="194"/>
      <c r="C32" s="194"/>
      <c r="D32" s="194"/>
      <c r="E32" s="194"/>
      <c r="F32" s="194"/>
      <c r="G32" s="194"/>
      <c r="H32" s="194"/>
      <c r="I32" s="194"/>
      <c r="J32" s="195"/>
    </row>
    <row r="33" spans="1:10" x14ac:dyDescent="0.25">
      <c r="A33" s="193"/>
      <c r="B33" s="194"/>
      <c r="C33" s="194"/>
      <c r="D33" s="194"/>
      <c r="E33" s="194"/>
      <c r="F33" s="194"/>
      <c r="G33" s="194"/>
      <c r="H33" s="194"/>
      <c r="I33" s="194"/>
      <c r="J33" s="195"/>
    </row>
    <row r="34" spans="1:10" x14ac:dyDescent="0.25">
      <c r="A34" s="193"/>
      <c r="B34" s="194"/>
      <c r="C34" s="194"/>
      <c r="D34" s="194"/>
      <c r="E34" s="194"/>
      <c r="F34" s="194"/>
      <c r="G34" s="194"/>
      <c r="H34" s="194"/>
      <c r="I34" s="194"/>
      <c r="J34" s="195"/>
    </row>
    <row r="35" spans="1:10" x14ac:dyDescent="0.25">
      <c r="A35" s="193"/>
      <c r="B35" s="194"/>
      <c r="C35" s="194"/>
      <c r="D35" s="194"/>
      <c r="E35" s="194"/>
      <c r="F35" s="194"/>
      <c r="G35" s="194"/>
      <c r="H35" s="194"/>
      <c r="I35" s="194"/>
      <c r="J35" s="195"/>
    </row>
    <row r="36" spans="1:10" x14ac:dyDescent="0.25">
      <c r="A36" s="193"/>
      <c r="B36" s="194"/>
      <c r="C36" s="194"/>
      <c r="D36" s="194"/>
      <c r="E36" s="194"/>
      <c r="F36" s="194"/>
      <c r="G36" s="194"/>
      <c r="H36" s="194"/>
      <c r="I36" s="194"/>
      <c r="J36" s="195"/>
    </row>
    <row r="37" spans="1:10" x14ac:dyDescent="0.25">
      <c r="A37" s="193"/>
      <c r="B37" s="194"/>
      <c r="C37" s="194"/>
      <c r="D37" s="194"/>
      <c r="E37" s="194"/>
      <c r="F37" s="194"/>
      <c r="G37" s="194"/>
      <c r="H37" s="194"/>
      <c r="I37" s="194"/>
      <c r="J37" s="195"/>
    </row>
    <row r="38" spans="1:10" x14ac:dyDescent="0.25">
      <c r="A38" s="193"/>
      <c r="B38" s="194"/>
      <c r="C38" s="194"/>
      <c r="D38" s="194"/>
      <c r="E38" s="194"/>
      <c r="F38" s="194"/>
      <c r="G38" s="194"/>
      <c r="H38" s="194"/>
      <c r="I38" s="194"/>
      <c r="J38" s="195"/>
    </row>
    <row r="39" spans="1:10" x14ac:dyDescent="0.25">
      <c r="A39" s="193"/>
      <c r="B39" s="194"/>
      <c r="C39" s="194"/>
      <c r="D39" s="194"/>
      <c r="E39" s="194"/>
      <c r="F39" s="194"/>
      <c r="G39" s="194"/>
      <c r="H39" s="194"/>
      <c r="I39" s="194"/>
      <c r="J39" s="195"/>
    </row>
    <row r="40" spans="1:10" x14ac:dyDescent="0.25">
      <c r="A40" s="193"/>
      <c r="B40" s="194"/>
      <c r="C40" s="194"/>
      <c r="D40" s="194"/>
      <c r="E40" s="194"/>
      <c r="F40" s="194"/>
      <c r="G40" s="194"/>
      <c r="H40" s="194"/>
      <c r="I40" s="194"/>
      <c r="J40" s="195"/>
    </row>
    <row r="41" spans="1:10" x14ac:dyDescent="0.25">
      <c r="A41" s="193"/>
      <c r="B41" s="194"/>
      <c r="C41" s="194"/>
      <c r="D41" s="194"/>
      <c r="E41" s="194"/>
      <c r="F41" s="194"/>
      <c r="G41" s="194"/>
      <c r="H41" s="194"/>
      <c r="I41" s="194"/>
      <c r="J41" s="195"/>
    </row>
    <row r="42" spans="1:10" x14ac:dyDescent="0.25">
      <c r="A42" s="193"/>
      <c r="B42" s="194"/>
      <c r="C42" s="194"/>
      <c r="D42" s="194"/>
      <c r="E42" s="194"/>
      <c r="F42" s="194"/>
      <c r="G42" s="194"/>
      <c r="H42" s="194"/>
      <c r="I42" s="194"/>
      <c r="J42" s="195"/>
    </row>
    <row r="43" spans="1:10" x14ac:dyDescent="0.25">
      <c r="A43" s="193"/>
      <c r="B43" s="194"/>
      <c r="C43" s="194"/>
      <c r="D43" s="194"/>
      <c r="E43" s="194"/>
      <c r="F43" s="194"/>
      <c r="G43" s="194"/>
      <c r="H43" s="194"/>
      <c r="I43" s="194"/>
      <c r="J43" s="195"/>
    </row>
    <row r="44" spans="1:10" x14ac:dyDescent="0.25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x14ac:dyDescent="0.25">
      <c r="A45" s="193"/>
      <c r="B45" s="194"/>
      <c r="C45" s="194"/>
      <c r="D45" s="194"/>
      <c r="E45" s="194"/>
      <c r="F45" s="194"/>
      <c r="G45" s="194"/>
      <c r="H45" s="194"/>
      <c r="I45" s="194"/>
      <c r="J45" s="195"/>
    </row>
    <row r="46" spans="1:10" x14ac:dyDescent="0.25">
      <c r="A46" s="193"/>
      <c r="B46" s="194"/>
      <c r="C46" s="194"/>
      <c r="D46" s="194"/>
      <c r="E46" s="194"/>
      <c r="F46" s="194"/>
      <c r="G46" s="194"/>
      <c r="H46" s="194"/>
      <c r="I46" s="194"/>
      <c r="J46" s="195"/>
    </row>
    <row r="47" spans="1:10" x14ac:dyDescent="0.25">
      <c r="A47" s="193"/>
      <c r="B47" s="194"/>
      <c r="C47" s="194"/>
      <c r="D47" s="194"/>
      <c r="E47" s="194"/>
      <c r="F47" s="194"/>
      <c r="G47" s="194"/>
      <c r="H47" s="194"/>
      <c r="I47" s="194"/>
      <c r="J47" s="195"/>
    </row>
    <row r="48" spans="1:10" x14ac:dyDescent="0.25">
      <c r="A48" s="193"/>
      <c r="B48" s="194"/>
      <c r="C48" s="194"/>
      <c r="D48" s="194"/>
      <c r="E48" s="194"/>
      <c r="F48" s="194"/>
      <c r="G48" s="194"/>
      <c r="H48" s="194"/>
      <c r="I48" s="194"/>
      <c r="J48" s="195"/>
    </row>
    <row r="49" spans="1:10" x14ac:dyDescent="0.25">
      <c r="A49" s="193"/>
      <c r="B49" s="194"/>
      <c r="C49" s="194"/>
      <c r="D49" s="194"/>
      <c r="E49" s="194"/>
      <c r="F49" s="194"/>
      <c r="G49" s="194"/>
      <c r="H49" s="194"/>
      <c r="I49" s="194"/>
      <c r="J49" s="195"/>
    </row>
    <row r="50" spans="1:10" x14ac:dyDescent="0.25">
      <c r="A50" s="193"/>
      <c r="B50" s="194"/>
      <c r="C50" s="194"/>
      <c r="D50" s="194"/>
      <c r="E50" s="194"/>
      <c r="F50" s="194"/>
      <c r="G50" s="194"/>
      <c r="H50" s="194"/>
      <c r="I50" s="194"/>
      <c r="J50" s="195"/>
    </row>
    <row r="51" spans="1:10" ht="15.75" thickBot="1" x14ac:dyDescent="0.3">
      <c r="A51" s="196"/>
      <c r="B51" s="197"/>
      <c r="C51" s="197"/>
      <c r="D51" s="197"/>
      <c r="E51" s="197"/>
      <c r="F51" s="197"/>
      <c r="G51" s="197"/>
      <c r="H51" s="197"/>
      <c r="I51" s="197"/>
      <c r="J51" s="198"/>
    </row>
    <row r="52" spans="1:10" x14ac:dyDescent="0.25">
      <c r="A52" s="205"/>
      <c r="B52" s="206"/>
      <c r="C52" s="206"/>
      <c r="D52" s="206"/>
      <c r="E52" s="206"/>
      <c r="F52" s="206"/>
      <c r="G52" s="206"/>
      <c r="H52" s="206"/>
      <c r="I52" s="206"/>
      <c r="J52" s="207"/>
    </row>
    <row r="53" spans="1:10" x14ac:dyDescent="0.25">
      <c r="A53" s="208"/>
      <c r="B53" s="209"/>
      <c r="C53" s="209"/>
      <c r="D53" s="209"/>
      <c r="E53" s="209"/>
      <c r="F53" s="209"/>
      <c r="G53" s="209"/>
      <c r="H53" s="209"/>
      <c r="I53" s="209"/>
      <c r="J53" s="210"/>
    </row>
    <row r="54" spans="1:10" x14ac:dyDescent="0.25">
      <c r="A54" s="208"/>
      <c r="B54" s="209"/>
      <c r="C54" s="209"/>
      <c r="D54" s="209"/>
      <c r="E54" s="209"/>
      <c r="F54" s="209"/>
      <c r="G54" s="209"/>
      <c r="H54" s="182" t="s">
        <v>159</v>
      </c>
      <c r="I54" s="182"/>
      <c r="J54" s="183"/>
    </row>
    <row r="55" spans="1:10" ht="15.75" thickBot="1" x14ac:dyDescent="0.3">
      <c r="A55" s="211"/>
      <c r="B55" s="212"/>
      <c r="C55" s="212"/>
      <c r="D55" s="212"/>
      <c r="E55" s="212"/>
      <c r="F55" s="212"/>
      <c r="G55" s="212"/>
      <c r="H55" s="212"/>
      <c r="I55" s="212"/>
      <c r="J55" s="213"/>
    </row>
  </sheetData>
  <mergeCells count="13">
    <mergeCell ref="H6:J6"/>
    <mergeCell ref="G16:J16"/>
    <mergeCell ref="H54:J54"/>
    <mergeCell ref="A6:D6"/>
    <mergeCell ref="M6:N6"/>
    <mergeCell ref="A4:J4"/>
    <mergeCell ref="A5:J5"/>
    <mergeCell ref="A7:J7"/>
    <mergeCell ref="G8:J8"/>
    <mergeCell ref="G9:J9"/>
    <mergeCell ref="G10:J10"/>
    <mergeCell ref="G14:J14"/>
    <mergeCell ref="G15:J15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1403-04-31</vt:lpstr>
      <vt:lpstr>1403-05-1</vt:lpstr>
      <vt:lpstr>Sheet1</vt:lpstr>
      <vt:lpstr>'1403-04-31'!Print_Area</vt:lpstr>
      <vt:lpstr>'1403-05-1'!Print_Area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 Zarei</dc:creator>
  <cp:keywords>Abadrahan</cp:keywords>
  <cp:lastModifiedBy>Behnam Zarei</cp:lastModifiedBy>
  <cp:lastPrinted>2024-07-24T13:41:12Z</cp:lastPrinted>
  <dcterms:created xsi:type="dcterms:W3CDTF">2024-02-17T07:51:47Z</dcterms:created>
  <dcterms:modified xsi:type="dcterms:W3CDTF">2024-07-24T13:53:12Z</dcterms:modified>
</cp:coreProperties>
</file>