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گزارشات کارفرما\خرداد\"/>
    </mc:Choice>
  </mc:AlternateContent>
  <xr:revisionPtr revIDLastSave="0" documentId="13_ncr:1_{958E7CBB-B748-4DC0-B290-D2ED3BF589BF}" xr6:coauthVersionLast="47" xr6:coauthVersionMax="47" xr10:uidLastSave="{00000000-0000-0000-0000-000000000000}"/>
  <bookViews>
    <workbookView xWindow="-120" yWindow="-120" windowWidth="29040" windowHeight="15720" firstSheet="20" activeTab="27" xr2:uid="{00000000-000D-0000-FFFF-FFFF00000000}"/>
  </bookViews>
  <sheets>
    <sheet name="1403.02.06" sheetId="9" r:id="rId1"/>
    <sheet name="1402.12.25" sheetId="1" r:id="rId2"/>
    <sheet name="1403.02.09" sheetId="12" r:id="rId3"/>
    <sheet name="1403.02.11" sheetId="10" r:id="rId4"/>
    <sheet name="1403.02.12" sheetId="13" r:id="rId5"/>
    <sheet name="1403.02.13" sheetId="14" r:id="rId6"/>
    <sheet name="1403.02.14" sheetId="15" r:id="rId7"/>
    <sheet name="1403.02.15" sheetId="16" r:id="rId8"/>
    <sheet name="1403.02.16" sheetId="17" r:id="rId9"/>
    <sheet name="1403.02.17" sheetId="18" r:id="rId10"/>
    <sheet name="1403.02.18" sheetId="20" r:id="rId11"/>
    <sheet name="1403.02.19" sheetId="21" r:id="rId12"/>
    <sheet name="1403.02.20" sheetId="22" r:id="rId13"/>
    <sheet name="1403.02.21" sheetId="23" r:id="rId14"/>
    <sheet name="1403.02.22" sheetId="24" r:id="rId15"/>
    <sheet name="1403.02.23" sheetId="25" r:id="rId16"/>
    <sheet name="1403.02.24" sheetId="26" r:id="rId17"/>
    <sheet name="1403.02.25" sheetId="27" r:id="rId18"/>
    <sheet name="1403.02.26" sheetId="28" r:id="rId19"/>
    <sheet name="1403.02.27" sheetId="29" r:id="rId20"/>
    <sheet name="1403.02.28" sheetId="30" r:id="rId21"/>
    <sheet name="1403.02.29" sheetId="31" r:id="rId22"/>
    <sheet name="1403.02.30" sheetId="32" r:id="rId23"/>
    <sheet name="1403.02.31" sheetId="33" r:id="rId24"/>
    <sheet name="1403.03.01" sheetId="34" r:id="rId25"/>
    <sheet name="1403.03.02" sheetId="35" r:id="rId26"/>
    <sheet name="1403.03.03" sheetId="36" r:id="rId27"/>
    <sheet name="1403.03.04" sheetId="37" r:id="rId28"/>
  </sheets>
  <externalReferences>
    <externalReference r:id="rId29"/>
  </externalReferences>
  <definedNames>
    <definedName name="_xlnm.Print_Area" localSheetId="1">'1402.12.25'!$A$1:$P$76</definedName>
    <definedName name="_xlnm.Print_Area" localSheetId="0">'1403.02.06'!$A$1:$P$76</definedName>
    <definedName name="_xlnm.Print_Area" localSheetId="2">'1403.02.09'!$A$1:$P$74</definedName>
    <definedName name="_xlnm.Print_Area" localSheetId="3">'1403.02.11'!$A$1:$P$74</definedName>
    <definedName name="_xlnm.Print_Area" localSheetId="4">'1403.02.12'!$A$1:$P$74</definedName>
    <definedName name="_xlnm.Print_Area" localSheetId="5">'1403.02.13'!$A$1:$P$74</definedName>
    <definedName name="_xlnm.Print_Area" localSheetId="6">'1403.02.14'!$A$1:$P$74</definedName>
    <definedName name="_xlnm.Print_Area" localSheetId="7">'1403.02.15'!$A$1:$P$74</definedName>
    <definedName name="_xlnm.Print_Area" localSheetId="8">'1403.02.16'!$A$1:$P$74</definedName>
    <definedName name="_xlnm.Print_Area" localSheetId="9">'1403.02.17'!$A$1:$P$74</definedName>
    <definedName name="_xlnm.Print_Area" localSheetId="10">'1403.02.18'!$A$1:$P$74</definedName>
    <definedName name="_xlnm.Print_Area" localSheetId="11">'1403.02.19'!$A$1:$P$74</definedName>
    <definedName name="_xlnm.Print_Area" localSheetId="12">'1403.02.20'!$A$1:$P$74</definedName>
    <definedName name="_xlnm.Print_Area" localSheetId="13">'1403.02.21'!$A$1:$P$74</definedName>
    <definedName name="_xlnm.Print_Area" localSheetId="14">'1403.02.22'!$A$1:$P$74</definedName>
    <definedName name="_xlnm.Print_Area" localSheetId="15">'1403.02.23'!$A$1:$P$74</definedName>
    <definedName name="_xlnm.Print_Area" localSheetId="16">'1403.02.24'!$A$1:$P$74</definedName>
    <definedName name="_xlnm.Print_Area" localSheetId="17">'1403.02.25'!$A$1:$P$74</definedName>
    <definedName name="_xlnm.Print_Area" localSheetId="18">'1403.02.26'!$A$1:$P$74</definedName>
    <definedName name="_xlnm.Print_Area" localSheetId="19">'1403.02.27'!$A$1:$P$74</definedName>
    <definedName name="_xlnm.Print_Area" localSheetId="20">'1403.02.28'!$A$1:$P$74</definedName>
    <definedName name="_xlnm.Print_Area" localSheetId="21">'1403.02.29'!$A$1:$P$74</definedName>
    <definedName name="_xlnm.Print_Area" localSheetId="22">'1403.02.30'!$A$1:$P$74</definedName>
    <definedName name="_xlnm.Print_Area" localSheetId="23">'1403.02.31'!$A$1:$P$74</definedName>
    <definedName name="_xlnm.Print_Area" localSheetId="24">'1403.03.01'!$A$1:$P$74</definedName>
    <definedName name="_xlnm.Print_Area" localSheetId="25">'1403.03.02'!$A$1:$P$74</definedName>
    <definedName name="_xlnm.Print_Area" localSheetId="26">'1403.03.03'!$A$1:$P$74</definedName>
    <definedName name="_xlnm.Print_Area" localSheetId="27">'1403.03.04'!$A$1:$P$74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6" i="37" l="1" a="1"/>
  <c r="Q26" i="37" s="1"/>
  <c r="Q24" i="37" l="1"/>
  <c r="P24" i="37" s="1"/>
  <c r="F15" i="37"/>
  <c r="F35" i="37" s="1"/>
  <c r="D67" i="37"/>
  <c r="B67" i="37"/>
  <c r="K35" i="37"/>
  <c r="H35" i="37"/>
  <c r="G35" i="37"/>
  <c r="J34" i="37"/>
  <c r="I34" i="37"/>
  <c r="J33" i="37"/>
  <c r="I33" i="37"/>
  <c r="J32" i="37"/>
  <c r="I32" i="37"/>
  <c r="J31" i="37"/>
  <c r="I31" i="37"/>
  <c r="C31" i="37"/>
  <c r="R30" i="37"/>
  <c r="J29" i="37"/>
  <c r="I29" i="37"/>
  <c r="R28" i="37"/>
  <c r="Q28" i="37" a="1"/>
  <c r="Q28" i="37" s="1"/>
  <c r="P27" i="37" s="1"/>
  <c r="J28" i="37"/>
  <c r="I28" i="37"/>
  <c r="R26" i="37"/>
  <c r="P25" i="37"/>
  <c r="P23" i="37" s="1"/>
  <c r="J26" i="37"/>
  <c r="I26" i="37"/>
  <c r="J25" i="37"/>
  <c r="I25" i="37"/>
  <c r="R24" i="37"/>
  <c r="J24" i="37"/>
  <c r="I24" i="37"/>
  <c r="Q23" i="37"/>
  <c r="O23" i="37"/>
  <c r="R23" i="37" s="1"/>
  <c r="J22" i="37"/>
  <c r="I22" i="37"/>
  <c r="J21" i="37"/>
  <c r="I21" i="37"/>
  <c r="J19" i="37"/>
  <c r="I19" i="37"/>
  <c r="J18" i="37"/>
  <c r="I18" i="37"/>
  <c r="I17" i="37"/>
  <c r="J16" i="37"/>
  <c r="I16" i="37"/>
  <c r="J13" i="37"/>
  <c r="J35" i="37" s="1"/>
  <c r="I13" i="37"/>
  <c r="I35" i="37" s="1"/>
  <c r="O23" i="36"/>
  <c r="R23" i="36" s="1"/>
  <c r="Q26" i="36" a="1"/>
  <c r="Q26" i="36" s="1"/>
  <c r="Q23" i="36"/>
  <c r="Q24" i="36"/>
  <c r="D67" i="36" l="1"/>
  <c r="B67" i="36"/>
  <c r="K35" i="36"/>
  <c r="H35" i="36"/>
  <c r="G35" i="36"/>
  <c r="F35" i="36"/>
  <c r="J34" i="36"/>
  <c r="I34" i="36"/>
  <c r="J33" i="36"/>
  <c r="I33" i="36"/>
  <c r="J32" i="36"/>
  <c r="I32" i="36"/>
  <c r="J31" i="36"/>
  <c r="I31" i="36"/>
  <c r="C31" i="36"/>
  <c r="R30" i="36"/>
  <c r="J29" i="36"/>
  <c r="I29" i="36"/>
  <c r="R28" i="36"/>
  <c r="Q28" i="36" a="1"/>
  <c r="Q28" i="36" s="1"/>
  <c r="P27" i="36" s="1"/>
  <c r="J28" i="36"/>
  <c r="I28" i="36"/>
  <c r="R26" i="36"/>
  <c r="P25" i="36"/>
  <c r="P23" i="36" s="1"/>
  <c r="J26" i="36"/>
  <c r="I26" i="36"/>
  <c r="J25" i="36"/>
  <c r="I25" i="36"/>
  <c r="R24" i="36"/>
  <c r="P24" i="36"/>
  <c r="J24" i="36"/>
  <c r="I24" i="36"/>
  <c r="J22" i="36"/>
  <c r="I22" i="36"/>
  <c r="J21" i="36"/>
  <c r="I21" i="36"/>
  <c r="J19" i="36"/>
  <c r="I19" i="36"/>
  <c r="J18" i="36"/>
  <c r="I18" i="36"/>
  <c r="I17" i="36"/>
  <c r="J16" i="36"/>
  <c r="I16" i="36"/>
  <c r="J13" i="36"/>
  <c r="I13" i="36"/>
  <c r="I35" i="36" s="1"/>
  <c r="Q26" i="35" a="1"/>
  <c r="Q26" i="35" s="1"/>
  <c r="J35" i="36" l="1"/>
  <c r="D67" i="35"/>
  <c r="B67" i="35"/>
  <c r="K35" i="35"/>
  <c r="H35" i="35"/>
  <c r="G35" i="35"/>
  <c r="F35" i="35"/>
  <c r="J34" i="35"/>
  <c r="I34" i="35"/>
  <c r="J33" i="35"/>
  <c r="I33" i="35"/>
  <c r="J32" i="35"/>
  <c r="I32" i="35"/>
  <c r="J31" i="35"/>
  <c r="I31" i="35"/>
  <c r="C31" i="35"/>
  <c r="R30" i="35"/>
  <c r="J30" i="35"/>
  <c r="I30" i="35"/>
  <c r="J29" i="35"/>
  <c r="I29" i="35"/>
  <c r="R28" i="35"/>
  <c r="J28" i="35"/>
  <c r="I28" i="35"/>
  <c r="J27" i="35"/>
  <c r="I27" i="35"/>
  <c r="R26" i="35"/>
  <c r="P25" i="35"/>
  <c r="P23" i="35" s="1"/>
  <c r="J26" i="35"/>
  <c r="I26" i="35"/>
  <c r="J25" i="35"/>
  <c r="I25" i="35"/>
  <c r="R24" i="35"/>
  <c r="Q24" i="35"/>
  <c r="P24" i="35" s="1"/>
  <c r="J24" i="35"/>
  <c r="I24" i="35"/>
  <c r="O23" i="35"/>
  <c r="J22" i="35"/>
  <c r="I22" i="35"/>
  <c r="J21" i="35"/>
  <c r="I21" i="35"/>
  <c r="J19" i="35"/>
  <c r="I19" i="35"/>
  <c r="J18" i="35"/>
  <c r="I18" i="35"/>
  <c r="I17" i="35"/>
  <c r="J16" i="35"/>
  <c r="I16" i="35"/>
  <c r="J13" i="35"/>
  <c r="I13" i="35"/>
  <c r="I35" i="35" s="1"/>
  <c r="J35" i="35"/>
  <c r="Q26" i="34" a="1"/>
  <c r="Q26" i="34" s="1"/>
  <c r="D67" i="34" l="1"/>
  <c r="B67" i="34"/>
  <c r="K35" i="34"/>
  <c r="H35" i="34"/>
  <c r="G35" i="34"/>
  <c r="F35" i="34"/>
  <c r="J34" i="34"/>
  <c r="I34" i="34"/>
  <c r="J33" i="34"/>
  <c r="I33" i="34"/>
  <c r="J32" i="34"/>
  <c r="I32" i="34"/>
  <c r="J31" i="34"/>
  <c r="I31" i="34"/>
  <c r="C31" i="34"/>
  <c r="R30" i="34"/>
  <c r="J30" i="34"/>
  <c r="I30" i="34"/>
  <c r="J29" i="34"/>
  <c r="I29" i="34"/>
  <c r="R28" i="34"/>
  <c r="J28" i="34"/>
  <c r="I28" i="34"/>
  <c r="J27" i="34"/>
  <c r="I27" i="34"/>
  <c r="R26" i="34"/>
  <c r="P25" i="34" s="1"/>
  <c r="P23" i="34" s="1"/>
  <c r="J26" i="34"/>
  <c r="I26" i="34"/>
  <c r="J25" i="34"/>
  <c r="I25" i="34"/>
  <c r="R24" i="34"/>
  <c r="Q24" i="34"/>
  <c r="P24" i="34"/>
  <c r="J24" i="34"/>
  <c r="I24" i="34"/>
  <c r="O23" i="34"/>
  <c r="J22" i="34"/>
  <c r="I22" i="34"/>
  <c r="J21" i="34"/>
  <c r="I21" i="34"/>
  <c r="J19" i="34"/>
  <c r="I19" i="34"/>
  <c r="J18" i="34"/>
  <c r="I18" i="34"/>
  <c r="I17" i="34"/>
  <c r="J16" i="34"/>
  <c r="I16" i="34"/>
  <c r="J13" i="34"/>
  <c r="I13" i="34"/>
  <c r="I35" i="34" s="1"/>
  <c r="J12" i="34"/>
  <c r="J14" i="33"/>
  <c r="Q24" i="33"/>
  <c r="J35" i="34" l="1"/>
  <c r="Q26" i="33" a="1"/>
  <c r="Q26" i="33" s="1"/>
  <c r="O23" i="33"/>
  <c r="D67" i="33"/>
  <c r="B67" i="33"/>
  <c r="K35" i="33"/>
  <c r="H35" i="33"/>
  <c r="G35" i="33"/>
  <c r="F35" i="33"/>
  <c r="J34" i="33"/>
  <c r="I34" i="33"/>
  <c r="J33" i="33"/>
  <c r="I33" i="33"/>
  <c r="J32" i="33"/>
  <c r="I32" i="33"/>
  <c r="J31" i="33"/>
  <c r="I31" i="33"/>
  <c r="C31" i="33"/>
  <c r="R30" i="33"/>
  <c r="J30" i="33"/>
  <c r="I30" i="33"/>
  <c r="J29" i="33"/>
  <c r="I29" i="33"/>
  <c r="R28" i="33"/>
  <c r="J28" i="33"/>
  <c r="I28" i="33"/>
  <c r="J27" i="33"/>
  <c r="I27" i="33"/>
  <c r="R26" i="33"/>
  <c r="J26" i="33"/>
  <c r="I26" i="33"/>
  <c r="J25" i="33"/>
  <c r="I25" i="33"/>
  <c r="R24" i="33"/>
  <c r="P24" i="33"/>
  <c r="J24" i="33"/>
  <c r="I24" i="33"/>
  <c r="J22" i="33"/>
  <c r="I22" i="33"/>
  <c r="J21" i="33"/>
  <c r="I21" i="33"/>
  <c r="J19" i="33"/>
  <c r="I19" i="33"/>
  <c r="J18" i="33"/>
  <c r="I18" i="33"/>
  <c r="I17" i="33"/>
  <c r="J16" i="33"/>
  <c r="I16" i="33"/>
  <c r="J15" i="33"/>
  <c r="J13" i="33"/>
  <c r="I13" i="33"/>
  <c r="I35" i="33" s="1"/>
  <c r="J12" i="33"/>
  <c r="J11" i="33"/>
  <c r="Q26" i="32" a="1"/>
  <c r="Q26" i="32" s="1"/>
  <c r="P25" i="32" s="1"/>
  <c r="P23" i="32" s="1"/>
  <c r="Q24" i="32"/>
  <c r="P24" i="32" s="1"/>
  <c r="D67" i="32"/>
  <c r="B67" i="32"/>
  <c r="K35" i="32"/>
  <c r="H35" i="32"/>
  <c r="G35" i="32"/>
  <c r="F35" i="32"/>
  <c r="J34" i="32"/>
  <c r="I34" i="32"/>
  <c r="J33" i="32"/>
  <c r="I33" i="32"/>
  <c r="J32" i="32"/>
  <c r="I32" i="32"/>
  <c r="J31" i="32"/>
  <c r="I31" i="32"/>
  <c r="C31" i="32"/>
  <c r="R30" i="32"/>
  <c r="J30" i="32"/>
  <c r="I30" i="32"/>
  <c r="J29" i="32"/>
  <c r="I29" i="32"/>
  <c r="R28" i="32"/>
  <c r="J28" i="32"/>
  <c r="I28" i="32"/>
  <c r="J27" i="32"/>
  <c r="I27" i="32"/>
  <c r="R26" i="32"/>
  <c r="J26" i="32"/>
  <c r="I26" i="32"/>
  <c r="J25" i="32"/>
  <c r="I25" i="32"/>
  <c r="R24" i="32"/>
  <c r="J24" i="32"/>
  <c r="I24" i="32"/>
  <c r="O23" i="32"/>
  <c r="J22" i="32"/>
  <c r="I22" i="32"/>
  <c r="J21" i="32"/>
  <c r="I21" i="32"/>
  <c r="J19" i="32"/>
  <c r="I19" i="32"/>
  <c r="J18" i="32"/>
  <c r="I18" i="32"/>
  <c r="I17" i="32"/>
  <c r="J16" i="32"/>
  <c r="I16" i="32"/>
  <c r="J15" i="32"/>
  <c r="J14" i="32"/>
  <c r="J13" i="32"/>
  <c r="I13" i="32"/>
  <c r="J12" i="32"/>
  <c r="J11" i="32"/>
  <c r="D67" i="31"/>
  <c r="B67" i="31"/>
  <c r="R28" i="31"/>
  <c r="R24" i="31"/>
  <c r="P24" i="30"/>
  <c r="Q24" i="30"/>
  <c r="Q26" i="31" a="1"/>
  <c r="Q26" i="31" s="1"/>
  <c r="P25" i="31" s="1"/>
  <c r="J11" i="31"/>
  <c r="J12" i="31"/>
  <c r="J13" i="31"/>
  <c r="D67" i="30"/>
  <c r="B67" i="30"/>
  <c r="J11" i="30"/>
  <c r="J11" i="29"/>
  <c r="Q26" i="29" a="1"/>
  <c r="Q26" i="29" s="1"/>
  <c r="P25" i="33" l="1"/>
  <c r="P23" i="33" s="1"/>
  <c r="J35" i="33"/>
  <c r="J35" i="32"/>
  <c r="I35" i="32"/>
  <c r="K35" i="31"/>
  <c r="J35" i="31"/>
  <c r="I35" i="31"/>
  <c r="H35" i="31"/>
  <c r="G35" i="31"/>
  <c r="F35" i="31"/>
  <c r="J34" i="31"/>
  <c r="I34" i="31"/>
  <c r="J33" i="31"/>
  <c r="I33" i="31"/>
  <c r="J32" i="31"/>
  <c r="I32" i="31"/>
  <c r="J31" i="31"/>
  <c r="I31" i="31"/>
  <c r="C31" i="31"/>
  <c r="R30" i="31"/>
  <c r="J30" i="31"/>
  <c r="I30" i="31"/>
  <c r="J29" i="31"/>
  <c r="I29" i="31"/>
  <c r="J28" i="31"/>
  <c r="I28" i="31"/>
  <c r="J27" i="31"/>
  <c r="I27" i="31"/>
  <c r="R26" i="31"/>
  <c r="J26" i="31"/>
  <c r="I26" i="31"/>
  <c r="J25" i="31"/>
  <c r="I25" i="31"/>
  <c r="J24" i="31"/>
  <c r="I24" i="31"/>
  <c r="O23" i="31"/>
  <c r="J22" i="31"/>
  <c r="I22" i="31"/>
  <c r="J21" i="31"/>
  <c r="I21" i="31"/>
  <c r="J19" i="31"/>
  <c r="I19" i="31"/>
  <c r="J18" i="31"/>
  <c r="I18" i="31"/>
  <c r="I17" i="31"/>
  <c r="J16" i="31"/>
  <c r="I16" i="31"/>
  <c r="J15" i="31"/>
  <c r="J14" i="31"/>
  <c r="I14" i="31"/>
  <c r="I13" i="31"/>
  <c r="Q24" i="29"/>
  <c r="K35" i="30"/>
  <c r="H35" i="30"/>
  <c r="G35" i="30"/>
  <c r="F35" i="30"/>
  <c r="J34" i="30"/>
  <c r="I34" i="30"/>
  <c r="J33" i="30"/>
  <c r="I33" i="30"/>
  <c r="J32" i="30"/>
  <c r="I32" i="30"/>
  <c r="J31" i="30"/>
  <c r="I31" i="30"/>
  <c r="C31" i="30"/>
  <c r="R30" i="30"/>
  <c r="J30" i="30"/>
  <c r="I30" i="30"/>
  <c r="J29" i="30"/>
  <c r="I29" i="30"/>
  <c r="J28" i="30"/>
  <c r="I28" i="30"/>
  <c r="T27" i="30"/>
  <c r="J27" i="30"/>
  <c r="I27" i="30"/>
  <c r="R26" i="30"/>
  <c r="J26" i="30"/>
  <c r="I26" i="30"/>
  <c r="J25" i="30"/>
  <c r="I25" i="30"/>
  <c r="J24" i="30"/>
  <c r="I24" i="30"/>
  <c r="O23" i="30"/>
  <c r="J22" i="30"/>
  <c r="I22" i="30"/>
  <c r="J21" i="30"/>
  <c r="I21" i="30"/>
  <c r="J19" i="30"/>
  <c r="I19" i="30"/>
  <c r="J18" i="30"/>
  <c r="I18" i="30"/>
  <c r="I17" i="30"/>
  <c r="J16" i="30"/>
  <c r="I16" i="30"/>
  <c r="J15" i="30"/>
  <c r="J14" i="30"/>
  <c r="I14" i="30"/>
  <c r="I13" i="30"/>
  <c r="J12" i="30"/>
  <c r="D67" i="29"/>
  <c r="B67" i="29"/>
  <c r="K35" i="29"/>
  <c r="H35" i="29"/>
  <c r="G35" i="29"/>
  <c r="F35" i="29"/>
  <c r="J34" i="29"/>
  <c r="I34" i="29"/>
  <c r="J33" i="29"/>
  <c r="I33" i="29"/>
  <c r="J32" i="29"/>
  <c r="I32" i="29"/>
  <c r="J31" i="29"/>
  <c r="I31" i="29"/>
  <c r="C31" i="29"/>
  <c r="R30" i="29"/>
  <c r="J30" i="29"/>
  <c r="I30" i="29"/>
  <c r="J29" i="29"/>
  <c r="I29" i="29"/>
  <c r="J28" i="29"/>
  <c r="I28" i="29"/>
  <c r="T27" i="29"/>
  <c r="J27" i="29"/>
  <c r="I27" i="29"/>
  <c r="R26" i="29"/>
  <c r="J26" i="29"/>
  <c r="I26" i="29"/>
  <c r="J25" i="29"/>
  <c r="I25" i="29"/>
  <c r="J24" i="29"/>
  <c r="I24" i="29"/>
  <c r="O23" i="29"/>
  <c r="J22" i="29"/>
  <c r="I22" i="29"/>
  <c r="J21" i="29"/>
  <c r="I21" i="29"/>
  <c r="J19" i="29"/>
  <c r="I19" i="29"/>
  <c r="J18" i="29"/>
  <c r="I18" i="29"/>
  <c r="I17" i="29"/>
  <c r="J16" i="29"/>
  <c r="J35" i="29" s="1"/>
  <c r="I16" i="29"/>
  <c r="I35" i="29" s="1"/>
  <c r="J15" i="29"/>
  <c r="J14" i="29"/>
  <c r="I14" i="29"/>
  <c r="I13" i="29"/>
  <c r="J12" i="29"/>
  <c r="Q26" i="28" a="1"/>
  <c r="Q26" i="28" s="1"/>
  <c r="P23" i="31" l="1"/>
  <c r="P25" i="29"/>
  <c r="J35" i="30"/>
  <c r="I35" i="30"/>
  <c r="D67" i="28"/>
  <c r="B67" i="28"/>
  <c r="K35" i="28"/>
  <c r="H35" i="28"/>
  <c r="G35" i="28"/>
  <c r="F35" i="28"/>
  <c r="J34" i="28"/>
  <c r="I34" i="28"/>
  <c r="J33" i="28"/>
  <c r="I33" i="28"/>
  <c r="J32" i="28"/>
  <c r="I32" i="28"/>
  <c r="J31" i="28"/>
  <c r="I31" i="28"/>
  <c r="C31" i="28"/>
  <c r="R30" i="28"/>
  <c r="J30" i="28"/>
  <c r="I30" i="28"/>
  <c r="J29" i="28"/>
  <c r="I29" i="28"/>
  <c r="J28" i="28"/>
  <c r="I28" i="28"/>
  <c r="T27" i="28"/>
  <c r="J27" i="28"/>
  <c r="I27" i="28"/>
  <c r="R26" i="28"/>
  <c r="P25" i="28"/>
  <c r="P23" i="28" s="1"/>
  <c r="J26" i="28"/>
  <c r="I26" i="28"/>
  <c r="J25" i="28"/>
  <c r="I25" i="28"/>
  <c r="J24" i="28"/>
  <c r="I24" i="28"/>
  <c r="O23" i="28"/>
  <c r="J22" i="28"/>
  <c r="I22" i="28"/>
  <c r="J21" i="28"/>
  <c r="I21" i="28"/>
  <c r="J19" i="28"/>
  <c r="I19" i="28"/>
  <c r="J18" i="28"/>
  <c r="I18" i="28"/>
  <c r="I17" i="28"/>
  <c r="J16" i="28"/>
  <c r="I16" i="28"/>
  <c r="J15" i="28"/>
  <c r="J14" i="28"/>
  <c r="I14" i="28"/>
  <c r="I13" i="28"/>
  <c r="I35" i="28" s="1"/>
  <c r="J12" i="28"/>
  <c r="Q26" i="27" a="1"/>
  <c r="Q26" i="27" s="1"/>
  <c r="P25" i="27" s="1"/>
  <c r="D67" i="27"/>
  <c r="B67" i="27"/>
  <c r="K35" i="27"/>
  <c r="H35" i="27"/>
  <c r="G35" i="27"/>
  <c r="F35" i="27"/>
  <c r="J34" i="27"/>
  <c r="I34" i="27"/>
  <c r="J33" i="27"/>
  <c r="I33" i="27"/>
  <c r="J32" i="27"/>
  <c r="I32" i="27"/>
  <c r="J31" i="27"/>
  <c r="I31" i="27"/>
  <c r="C31" i="27"/>
  <c r="R30" i="27"/>
  <c r="J30" i="27"/>
  <c r="I30" i="27"/>
  <c r="J29" i="27"/>
  <c r="I29" i="27"/>
  <c r="J28" i="27"/>
  <c r="I28" i="27"/>
  <c r="T27" i="27"/>
  <c r="J27" i="27"/>
  <c r="I27" i="27"/>
  <c r="R26" i="27"/>
  <c r="J26" i="27"/>
  <c r="I26" i="27"/>
  <c r="J25" i="27"/>
  <c r="I25" i="27"/>
  <c r="J24" i="27"/>
  <c r="I24" i="27"/>
  <c r="O23" i="27"/>
  <c r="J22" i="27"/>
  <c r="I22" i="27"/>
  <c r="J21" i="27"/>
  <c r="I21" i="27"/>
  <c r="J19" i="27"/>
  <c r="I19" i="27"/>
  <c r="J18" i="27"/>
  <c r="I18" i="27"/>
  <c r="I17" i="27"/>
  <c r="J16" i="27"/>
  <c r="I16" i="27"/>
  <c r="J15" i="27"/>
  <c r="J14" i="27"/>
  <c r="I14" i="27"/>
  <c r="I13" i="27"/>
  <c r="I35" i="27" s="1"/>
  <c r="J12" i="27"/>
  <c r="P25" i="26"/>
  <c r="Q26" i="26" s="1"/>
  <c r="T27" i="26"/>
  <c r="D67" i="26"/>
  <c r="B67" i="26"/>
  <c r="K35" i="26"/>
  <c r="H35" i="26"/>
  <c r="G35" i="26"/>
  <c r="F35" i="26"/>
  <c r="J34" i="26"/>
  <c r="I34" i="26"/>
  <c r="J33" i="26"/>
  <c r="I33" i="26"/>
  <c r="J32" i="26"/>
  <c r="I32" i="26"/>
  <c r="J31" i="26"/>
  <c r="I31" i="26"/>
  <c r="C31" i="26"/>
  <c r="R30" i="26"/>
  <c r="J30" i="26"/>
  <c r="I30" i="26"/>
  <c r="J29" i="26"/>
  <c r="I29" i="26"/>
  <c r="J28" i="26"/>
  <c r="I28" i="26"/>
  <c r="J27" i="26"/>
  <c r="I27" i="26"/>
  <c r="R26" i="26"/>
  <c r="J26" i="26"/>
  <c r="I26" i="26"/>
  <c r="J25" i="26"/>
  <c r="I25" i="26"/>
  <c r="J24" i="26"/>
  <c r="I24" i="26"/>
  <c r="O23" i="26"/>
  <c r="J22" i="26"/>
  <c r="I22" i="26"/>
  <c r="J21" i="26"/>
  <c r="I21" i="26"/>
  <c r="J19" i="26"/>
  <c r="I19" i="26"/>
  <c r="J18" i="26"/>
  <c r="I18" i="26"/>
  <c r="I17" i="26"/>
  <c r="J16" i="26"/>
  <c r="I16" i="26"/>
  <c r="J15" i="26"/>
  <c r="J14" i="26"/>
  <c r="I14" i="26"/>
  <c r="I13" i="26"/>
  <c r="I35" i="26" s="1"/>
  <c r="J12" i="26"/>
  <c r="S28" i="25"/>
  <c r="P23" i="29" l="1"/>
  <c r="Q26" i="30" a="1"/>
  <c r="Q26" i="30" s="1"/>
  <c r="P25" i="30" s="1"/>
  <c r="P23" i="30" s="1"/>
  <c r="J35" i="28"/>
  <c r="P23" i="27"/>
  <c r="J35" i="27"/>
  <c r="P23" i="26"/>
  <c r="J35" i="26"/>
  <c r="D67" i="25"/>
  <c r="B67" i="25"/>
  <c r="K35" i="25"/>
  <c r="I35" i="25"/>
  <c r="H35" i="25"/>
  <c r="G35" i="25"/>
  <c r="F35" i="25"/>
  <c r="J34" i="25"/>
  <c r="I34" i="25"/>
  <c r="J33" i="25"/>
  <c r="I33" i="25"/>
  <c r="J32" i="25"/>
  <c r="I32" i="25"/>
  <c r="J31" i="25"/>
  <c r="I31" i="25"/>
  <c r="C31" i="25"/>
  <c r="R30" i="25"/>
  <c r="Q30" i="25" a="1"/>
  <c r="Q30" i="25" s="1"/>
  <c r="P29" i="25" s="1"/>
  <c r="J30" i="25"/>
  <c r="I30" i="25"/>
  <c r="J29" i="25"/>
  <c r="I29" i="25"/>
  <c r="R28" i="25"/>
  <c r="P27" i="25" s="1"/>
  <c r="Q28" i="25" a="1"/>
  <c r="Q28" i="25" s="1"/>
  <c r="J28" i="25"/>
  <c r="I28" i="25"/>
  <c r="J27" i="25"/>
  <c r="I27" i="25"/>
  <c r="R26" i="25"/>
  <c r="J26" i="25"/>
  <c r="I26" i="25"/>
  <c r="J25" i="25"/>
  <c r="I25" i="25"/>
  <c r="J24" i="25"/>
  <c r="I24" i="25"/>
  <c r="O23" i="25"/>
  <c r="J22" i="25"/>
  <c r="I22" i="25"/>
  <c r="J21" i="25"/>
  <c r="I21" i="25"/>
  <c r="J19" i="25"/>
  <c r="I19" i="25"/>
  <c r="J18" i="25"/>
  <c r="I18" i="25"/>
  <c r="I17" i="25"/>
  <c r="J16" i="25"/>
  <c r="I16" i="25"/>
  <c r="J15" i="25"/>
  <c r="J14" i="25"/>
  <c r="I14" i="25"/>
  <c r="I13" i="25"/>
  <c r="J12" i="25"/>
  <c r="J35" i="25" s="1"/>
  <c r="Q28" i="35" l="1" a="1"/>
  <c r="Q28" i="35" s="1"/>
  <c r="P27" i="35" s="1"/>
  <c r="Q28" i="34" a="1"/>
  <c r="Q28" i="34" s="1"/>
  <c r="P27" i="34" s="1"/>
  <c r="Q28" i="33" a="1"/>
  <c r="Q28" i="33" s="1"/>
  <c r="P27" i="33" s="1"/>
  <c r="Q28" i="32" a="1"/>
  <c r="Q28" i="32" s="1"/>
  <c r="P27" i="32" s="1"/>
  <c r="Q28" i="31" a="1"/>
  <c r="Q28" i="31" s="1"/>
  <c r="P27" i="31" s="1"/>
  <c r="Q30" i="30" a="1"/>
  <c r="Q30" i="30" s="1"/>
  <c r="P27" i="30" s="1"/>
  <c r="Q30" i="29" a="1"/>
  <c r="Q30" i="29" s="1"/>
  <c r="P27" i="29" s="1"/>
  <c r="Q30" i="28" a="1"/>
  <c r="Q30" i="28" s="1"/>
  <c r="P27" i="28" s="1"/>
  <c r="Q30" i="27" a="1"/>
  <c r="Q30" i="27" s="1"/>
  <c r="P27" i="27" s="1"/>
  <c r="Q30" i="26" a="1"/>
  <c r="Q30" i="26" s="1"/>
  <c r="P27" i="26" s="1"/>
  <c r="T28" i="25"/>
  <c r="S28" i="24"/>
  <c r="D67" i="24"/>
  <c r="B67" i="24"/>
  <c r="K35" i="24"/>
  <c r="H35" i="24"/>
  <c r="G35" i="24"/>
  <c r="F35" i="24"/>
  <c r="J34" i="24"/>
  <c r="I34" i="24"/>
  <c r="J33" i="24"/>
  <c r="I33" i="24"/>
  <c r="J32" i="24"/>
  <c r="I32" i="24"/>
  <c r="J31" i="24"/>
  <c r="I31" i="24"/>
  <c r="C31" i="24"/>
  <c r="R30" i="24"/>
  <c r="Q30" i="24" a="1"/>
  <c r="Q30" i="24" s="1"/>
  <c r="P29" i="24" s="1"/>
  <c r="J30" i="24"/>
  <c r="I30" i="24"/>
  <c r="J29" i="24"/>
  <c r="I29" i="24"/>
  <c r="R28" i="24"/>
  <c r="Q28" i="24" a="1"/>
  <c r="Q28" i="24" s="1"/>
  <c r="J28" i="24"/>
  <c r="I28" i="24"/>
  <c r="J27" i="24"/>
  <c r="I27" i="24"/>
  <c r="R26" i="24"/>
  <c r="J26" i="24"/>
  <c r="I26" i="24"/>
  <c r="J25" i="24"/>
  <c r="I25" i="24"/>
  <c r="J24" i="24"/>
  <c r="I24" i="24"/>
  <c r="O23" i="24"/>
  <c r="J22" i="24"/>
  <c r="I22" i="24"/>
  <c r="J21" i="24"/>
  <c r="I21" i="24"/>
  <c r="J19" i="24"/>
  <c r="I19" i="24"/>
  <c r="J18" i="24"/>
  <c r="I18" i="24"/>
  <c r="I17" i="24"/>
  <c r="J16" i="24"/>
  <c r="I16" i="24"/>
  <c r="J15" i="24"/>
  <c r="J14" i="24"/>
  <c r="I14" i="24"/>
  <c r="I13" i="24"/>
  <c r="I35" i="24" s="1"/>
  <c r="J12" i="24"/>
  <c r="S28" i="23"/>
  <c r="P27" i="24" l="1"/>
  <c r="T28" i="24"/>
  <c r="J35" i="24"/>
  <c r="D67" i="23"/>
  <c r="B67" i="23"/>
  <c r="K35" i="23"/>
  <c r="H35" i="23"/>
  <c r="G35" i="23"/>
  <c r="F35" i="23"/>
  <c r="J34" i="23"/>
  <c r="I34" i="23"/>
  <c r="J33" i="23"/>
  <c r="I33" i="23"/>
  <c r="J32" i="23"/>
  <c r="I32" i="23"/>
  <c r="J31" i="23"/>
  <c r="I31" i="23"/>
  <c r="C31" i="23"/>
  <c r="R30" i="23"/>
  <c r="Q30" i="23" a="1"/>
  <c r="Q30" i="23" s="1"/>
  <c r="P29" i="23" s="1"/>
  <c r="J30" i="23"/>
  <c r="I30" i="23"/>
  <c r="J29" i="23"/>
  <c r="I29" i="23"/>
  <c r="R28" i="23"/>
  <c r="P27" i="23" s="1"/>
  <c r="Q28" i="23" a="1"/>
  <c r="Q28" i="23" s="1"/>
  <c r="J28" i="23"/>
  <c r="I28" i="23"/>
  <c r="J27" i="23"/>
  <c r="I27" i="23"/>
  <c r="R26" i="23"/>
  <c r="J26" i="23"/>
  <c r="I26" i="23"/>
  <c r="J25" i="23"/>
  <c r="I25" i="23"/>
  <c r="J24" i="23"/>
  <c r="I24" i="23"/>
  <c r="O23" i="23"/>
  <c r="J22" i="23"/>
  <c r="I22" i="23"/>
  <c r="J21" i="23"/>
  <c r="I21" i="23"/>
  <c r="J19" i="23"/>
  <c r="I19" i="23"/>
  <c r="J18" i="23"/>
  <c r="I18" i="23"/>
  <c r="I17" i="23"/>
  <c r="J16" i="23"/>
  <c r="I16" i="23"/>
  <c r="J15" i="23"/>
  <c r="J14" i="23"/>
  <c r="I14" i="23"/>
  <c r="I13" i="23"/>
  <c r="I35" i="23" s="1"/>
  <c r="J12" i="23"/>
  <c r="J35" i="23" s="1"/>
  <c r="S28" i="22"/>
  <c r="D67" i="22"/>
  <c r="B67" i="22"/>
  <c r="K35" i="22"/>
  <c r="H35" i="22"/>
  <c r="G35" i="22"/>
  <c r="F35" i="22"/>
  <c r="J34" i="22"/>
  <c r="I34" i="22"/>
  <c r="J33" i="22"/>
  <c r="I33" i="22"/>
  <c r="J32" i="22"/>
  <c r="I32" i="22"/>
  <c r="J31" i="22"/>
  <c r="I31" i="22"/>
  <c r="C31" i="22"/>
  <c r="R30" i="22"/>
  <c r="Q30" i="22" a="1"/>
  <c r="Q30" i="22" s="1"/>
  <c r="P29" i="22" s="1"/>
  <c r="J30" i="22"/>
  <c r="I30" i="22"/>
  <c r="J29" i="22"/>
  <c r="I29" i="22"/>
  <c r="R28" i="22"/>
  <c r="Q28" i="22" a="1"/>
  <c r="Q28" i="22" s="1"/>
  <c r="J28" i="22"/>
  <c r="I28" i="22"/>
  <c r="J27" i="22"/>
  <c r="I27" i="22"/>
  <c r="R26" i="22"/>
  <c r="J26" i="22"/>
  <c r="I26" i="22"/>
  <c r="J25" i="22"/>
  <c r="I25" i="22"/>
  <c r="J24" i="22"/>
  <c r="I24" i="22"/>
  <c r="O23" i="22"/>
  <c r="J22" i="22"/>
  <c r="I22" i="22"/>
  <c r="J21" i="22"/>
  <c r="I21" i="22"/>
  <c r="J19" i="22"/>
  <c r="I19" i="22"/>
  <c r="J18" i="22"/>
  <c r="I18" i="22"/>
  <c r="I17" i="22"/>
  <c r="J16" i="22"/>
  <c r="I16" i="22"/>
  <c r="J15" i="22"/>
  <c r="J14" i="22"/>
  <c r="I14" i="22"/>
  <c r="I13" i="22"/>
  <c r="J12" i="22"/>
  <c r="J35" i="22" s="1"/>
  <c r="S28" i="21"/>
  <c r="D67" i="21"/>
  <c r="B67" i="21"/>
  <c r="K35" i="21"/>
  <c r="H35" i="21"/>
  <c r="G35" i="21"/>
  <c r="F35" i="21"/>
  <c r="J34" i="21"/>
  <c r="I34" i="21"/>
  <c r="J33" i="21"/>
  <c r="I33" i="21"/>
  <c r="J32" i="21"/>
  <c r="I32" i="21"/>
  <c r="J31" i="21"/>
  <c r="I31" i="21"/>
  <c r="C31" i="21"/>
  <c r="R30" i="21"/>
  <c r="Q30" i="21" a="1"/>
  <c r="Q30" i="21" s="1"/>
  <c r="P29" i="21" s="1"/>
  <c r="J30" i="21"/>
  <c r="I30" i="21"/>
  <c r="J29" i="21"/>
  <c r="I29" i="21"/>
  <c r="R28" i="21"/>
  <c r="P27" i="21" s="1"/>
  <c r="Q28" i="21" a="1"/>
  <c r="Q28" i="21" s="1"/>
  <c r="J28" i="21"/>
  <c r="I28" i="21"/>
  <c r="J27" i="21"/>
  <c r="I27" i="21"/>
  <c r="R26" i="21"/>
  <c r="Q26" i="21" a="1"/>
  <c r="Q26" i="21" s="1"/>
  <c r="J26" i="21"/>
  <c r="I26" i="21"/>
  <c r="J25" i="21"/>
  <c r="I25" i="21"/>
  <c r="J24" i="21"/>
  <c r="I24" i="21"/>
  <c r="O23" i="21"/>
  <c r="J22" i="21"/>
  <c r="I22" i="21"/>
  <c r="J21" i="21"/>
  <c r="I21" i="21"/>
  <c r="J19" i="21"/>
  <c r="I19" i="21"/>
  <c r="J18" i="21"/>
  <c r="I18" i="21"/>
  <c r="I17" i="21"/>
  <c r="J16" i="21"/>
  <c r="I16" i="21"/>
  <c r="J15" i="21"/>
  <c r="I15" i="21"/>
  <c r="J14" i="21"/>
  <c r="I14" i="21"/>
  <c r="I13" i="21"/>
  <c r="J12" i="21"/>
  <c r="J35" i="21" s="1"/>
  <c r="I12" i="21"/>
  <c r="I11" i="21"/>
  <c r="I35" i="21" s="1"/>
  <c r="S28" i="20"/>
  <c r="T28" i="20"/>
  <c r="T28" i="18"/>
  <c r="I17" i="20"/>
  <c r="I12" i="20"/>
  <c r="I13" i="20"/>
  <c r="I14" i="20"/>
  <c r="I15" i="20"/>
  <c r="I16" i="20"/>
  <c r="I18" i="20"/>
  <c r="I19" i="20"/>
  <c r="I21" i="20"/>
  <c r="I22" i="20"/>
  <c r="I24" i="20"/>
  <c r="I25" i="20"/>
  <c r="I26" i="20"/>
  <c r="I27" i="20"/>
  <c r="I28" i="20"/>
  <c r="I29" i="20"/>
  <c r="I30" i="20"/>
  <c r="I31" i="20"/>
  <c r="I32" i="20"/>
  <c r="I33" i="20"/>
  <c r="I34" i="20"/>
  <c r="I11" i="20"/>
  <c r="D67" i="20"/>
  <c r="B67" i="20"/>
  <c r="K35" i="20"/>
  <c r="H35" i="20"/>
  <c r="G35" i="20"/>
  <c r="F35" i="20"/>
  <c r="J34" i="20"/>
  <c r="J33" i="20"/>
  <c r="J32" i="20"/>
  <c r="J31" i="20"/>
  <c r="C31" i="20"/>
  <c r="R30" i="20"/>
  <c r="Q30" i="20" a="1"/>
  <c r="Q30" i="20" s="1"/>
  <c r="P29" i="20" s="1"/>
  <c r="J30" i="20"/>
  <c r="J29" i="20"/>
  <c r="R28" i="20"/>
  <c r="Q28" i="20" a="1"/>
  <c r="Q28" i="20" s="1"/>
  <c r="J28" i="20"/>
  <c r="J27" i="20"/>
  <c r="R26" i="20"/>
  <c r="Q26" i="20" a="1"/>
  <c r="Q26" i="20" s="1"/>
  <c r="P25" i="20" s="1"/>
  <c r="J26" i="20"/>
  <c r="J25" i="20"/>
  <c r="J24" i="20"/>
  <c r="O23" i="20"/>
  <c r="J22" i="20"/>
  <c r="J21" i="20"/>
  <c r="J19" i="20"/>
  <c r="J18" i="20"/>
  <c r="J16" i="20"/>
  <c r="J15" i="20"/>
  <c r="J14" i="20"/>
  <c r="J12" i="20"/>
  <c r="C31" i="18"/>
  <c r="D67" i="18"/>
  <c r="B67" i="18"/>
  <c r="K35" i="18"/>
  <c r="I35" i="18"/>
  <c r="H35" i="18"/>
  <c r="G35" i="18"/>
  <c r="F35" i="18"/>
  <c r="J34" i="18"/>
  <c r="J33" i="18"/>
  <c r="J32" i="18"/>
  <c r="J31" i="18"/>
  <c r="R30" i="18"/>
  <c r="J30" i="18"/>
  <c r="J29" i="18"/>
  <c r="R28" i="18"/>
  <c r="J28" i="18"/>
  <c r="J27" i="18"/>
  <c r="R26" i="18"/>
  <c r="J26" i="18"/>
  <c r="J25" i="18"/>
  <c r="J24" i="18"/>
  <c r="O23" i="18"/>
  <c r="J22" i="18"/>
  <c r="J21" i="18"/>
  <c r="J19" i="18"/>
  <c r="J18" i="18"/>
  <c r="J17" i="18"/>
  <c r="J16" i="18"/>
  <c r="J15" i="18"/>
  <c r="J14" i="18"/>
  <c r="J13" i="18"/>
  <c r="J12" i="18"/>
  <c r="J11" i="18"/>
  <c r="B67" i="17"/>
  <c r="D67" i="17"/>
  <c r="K35" i="17"/>
  <c r="I35" i="17"/>
  <c r="H35" i="17"/>
  <c r="G35" i="17"/>
  <c r="F35" i="17"/>
  <c r="J34" i="17"/>
  <c r="J33" i="17"/>
  <c r="J32" i="17"/>
  <c r="J31" i="17"/>
  <c r="C31" i="17"/>
  <c r="R30" i="17"/>
  <c r="J30" i="17"/>
  <c r="J29" i="17"/>
  <c r="R28" i="17"/>
  <c r="J28" i="17"/>
  <c r="J27" i="17"/>
  <c r="R26" i="17"/>
  <c r="J26" i="17"/>
  <c r="J25" i="17"/>
  <c r="J24" i="17"/>
  <c r="O23" i="17"/>
  <c r="J22" i="17"/>
  <c r="J21" i="17"/>
  <c r="J19" i="17"/>
  <c r="J18" i="17"/>
  <c r="J17" i="17"/>
  <c r="J16" i="17"/>
  <c r="J15" i="17"/>
  <c r="J14" i="17"/>
  <c r="J13" i="17"/>
  <c r="J12" i="17"/>
  <c r="J11" i="17"/>
  <c r="P25" i="21" l="1"/>
  <c r="T26" i="22"/>
  <c r="Q26" i="22" s="1"/>
  <c r="T28" i="23"/>
  <c r="P27" i="22"/>
  <c r="I35" i="22"/>
  <c r="T28" i="22"/>
  <c r="T28" i="21"/>
  <c r="P23" i="21"/>
  <c r="P27" i="20"/>
  <c r="P23" i="20" s="1"/>
  <c r="J35" i="20"/>
  <c r="I35" i="20"/>
  <c r="J35" i="18"/>
  <c r="J35" i="17"/>
  <c r="Q26" i="23" l="1"/>
  <c r="P25" i="23" s="1"/>
  <c r="P23" i="23" s="1"/>
  <c r="Q26" i="25"/>
  <c r="P25" i="25" s="1"/>
  <c r="P23" i="25" s="1"/>
  <c r="P25" i="22"/>
  <c r="Q26" i="24"/>
  <c r="P25" i="24" s="1"/>
  <c r="P23" i="24" s="1"/>
  <c r="P23" i="22"/>
  <c r="D67" i="16"/>
  <c r="B67" i="16"/>
  <c r="K35" i="16"/>
  <c r="I35" i="16"/>
  <c r="H35" i="16"/>
  <c r="G35" i="16"/>
  <c r="F35" i="16"/>
  <c r="J34" i="16"/>
  <c r="J33" i="16"/>
  <c r="J32" i="16"/>
  <c r="J31" i="16"/>
  <c r="C31" i="16"/>
  <c r="R30" i="16"/>
  <c r="J30" i="16"/>
  <c r="J29" i="16"/>
  <c r="R28" i="16"/>
  <c r="J28" i="16"/>
  <c r="J27" i="16"/>
  <c r="R26" i="16"/>
  <c r="J26" i="16"/>
  <c r="J25" i="16"/>
  <c r="J24" i="16"/>
  <c r="O23" i="16"/>
  <c r="J22" i="16"/>
  <c r="J21" i="16"/>
  <c r="J19" i="16"/>
  <c r="J18" i="16"/>
  <c r="J17" i="16"/>
  <c r="J16" i="16"/>
  <c r="J15" i="16"/>
  <c r="J14" i="16"/>
  <c r="J13" i="16"/>
  <c r="J12" i="16"/>
  <c r="J11" i="16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D67" i="15"/>
  <c r="B67" i="15"/>
  <c r="K35" i="15"/>
  <c r="I35" i="15"/>
  <c r="H35" i="15"/>
  <c r="G35" i="15"/>
  <c r="F35" i="15"/>
  <c r="C31" i="15"/>
  <c r="R30" i="15"/>
  <c r="Q30" i="15" a="1"/>
  <c r="Q30" i="15" s="1"/>
  <c r="P29" i="15" s="1"/>
  <c r="R28" i="15"/>
  <c r="R26" i="15"/>
  <c r="O23" i="15"/>
  <c r="J11" i="15"/>
  <c r="O23" i="14"/>
  <c r="P29" i="14"/>
  <c r="R30" i="14"/>
  <c r="Q30" i="14" a="1"/>
  <c r="Q30" i="14" s="1"/>
  <c r="D67" i="14"/>
  <c r="B67" i="14"/>
  <c r="K35" i="14"/>
  <c r="I35" i="14"/>
  <c r="H35" i="14"/>
  <c r="G35" i="14"/>
  <c r="F35" i="14"/>
  <c r="J34" i="14"/>
  <c r="J33" i="14"/>
  <c r="J32" i="14"/>
  <c r="J31" i="14"/>
  <c r="C31" i="14"/>
  <c r="J30" i="14"/>
  <c r="J29" i="14"/>
  <c r="R28" i="14"/>
  <c r="J28" i="14"/>
  <c r="J27" i="14"/>
  <c r="R26" i="14"/>
  <c r="J26" i="14"/>
  <c r="J25" i="14"/>
  <c r="J24" i="14"/>
  <c r="J22" i="14"/>
  <c r="J21" i="14"/>
  <c r="J19" i="14"/>
  <c r="J18" i="14"/>
  <c r="J17" i="14"/>
  <c r="J16" i="14"/>
  <c r="J15" i="14"/>
  <c r="J14" i="14"/>
  <c r="J13" i="14"/>
  <c r="J12" i="14"/>
  <c r="J11" i="14"/>
  <c r="Q28" i="13" a="1"/>
  <c r="Q28" i="13" s="1"/>
  <c r="R28" i="13"/>
  <c r="P27" i="13" s="1"/>
  <c r="Q26" i="13" a="1"/>
  <c r="Q26" i="13" s="1"/>
  <c r="R26" i="13"/>
  <c r="Q27" i="10"/>
  <c r="Q26" i="10"/>
  <c r="D67" i="13"/>
  <c r="B67" i="13"/>
  <c r="K35" i="13"/>
  <c r="I35" i="13"/>
  <c r="H35" i="13"/>
  <c r="G35" i="13"/>
  <c r="F35" i="13"/>
  <c r="J34" i="13"/>
  <c r="J33" i="13"/>
  <c r="J32" i="13"/>
  <c r="J31" i="13"/>
  <c r="C31" i="13"/>
  <c r="J30" i="13"/>
  <c r="J29" i="13"/>
  <c r="J28" i="13"/>
  <c r="J27" i="13"/>
  <c r="J26" i="13"/>
  <c r="J25" i="13"/>
  <c r="J24" i="13"/>
  <c r="O23" i="13"/>
  <c r="J22" i="13"/>
  <c r="J21" i="13"/>
  <c r="J19" i="13"/>
  <c r="J18" i="13"/>
  <c r="J17" i="13"/>
  <c r="J16" i="13"/>
  <c r="J15" i="13"/>
  <c r="J14" i="13"/>
  <c r="J13" i="13"/>
  <c r="J12" i="13"/>
  <c r="J11" i="13"/>
  <c r="AD22" i="12"/>
  <c r="P23" i="12"/>
  <c r="R20" i="12" s="1"/>
  <c r="AE21" i="12"/>
  <c r="AE22" i="12" s="1"/>
  <c r="R19" i="12"/>
  <c r="P23" i="13" l="1"/>
  <c r="Q28" i="14" a="1"/>
  <c r="Q28" i="14" s="1"/>
  <c r="P27" i="14" s="1"/>
  <c r="Q28" i="15" s="1" a="1"/>
  <c r="Q28" i="15" s="1"/>
  <c r="P27" i="15" s="1"/>
  <c r="Q30" i="17" a="1"/>
  <c r="Q30" i="17" s="1"/>
  <c r="P29" i="17" s="1"/>
  <c r="Q30" i="18" a="1"/>
  <c r="Q30" i="18" s="1"/>
  <c r="P29" i="18" s="1"/>
  <c r="J35" i="13"/>
  <c r="P25" i="13"/>
  <c r="J35" i="14"/>
  <c r="Q30" i="16" a="1"/>
  <c r="Q30" i="16" s="1"/>
  <c r="P29" i="16" s="1"/>
  <c r="J35" i="16"/>
  <c r="J35" i="15"/>
  <c r="O23" i="12"/>
  <c r="Q23" i="12"/>
  <c r="D67" i="12"/>
  <c r="B67" i="12"/>
  <c r="K35" i="12"/>
  <c r="I35" i="12"/>
  <c r="H35" i="12"/>
  <c r="G35" i="12"/>
  <c r="F35" i="12"/>
  <c r="J34" i="12"/>
  <c r="J33" i="12"/>
  <c r="J32" i="12"/>
  <c r="J31" i="12"/>
  <c r="C31" i="12"/>
  <c r="J30" i="12"/>
  <c r="J29" i="12"/>
  <c r="J28" i="12"/>
  <c r="J27" i="12"/>
  <c r="J26" i="12"/>
  <c r="J25" i="12"/>
  <c r="J24" i="12"/>
  <c r="J22" i="12"/>
  <c r="J21" i="12"/>
  <c r="J19" i="12"/>
  <c r="J18" i="12"/>
  <c r="J17" i="12"/>
  <c r="J16" i="12"/>
  <c r="J15" i="12"/>
  <c r="J14" i="12"/>
  <c r="J13" i="12"/>
  <c r="J12" i="12"/>
  <c r="J11" i="12"/>
  <c r="O23" i="10"/>
  <c r="Q28" i="16" l="1" a="1"/>
  <c r="Q28" i="16" s="1"/>
  <c r="P27" i="16" s="1"/>
  <c r="J35" i="12"/>
  <c r="Q26" i="15" a="1"/>
  <c r="Q26" i="15" s="1"/>
  <c r="P25" i="15" s="1"/>
  <c r="Q26" i="14" a="1"/>
  <c r="Q26" i="14" s="1"/>
  <c r="P25" i="14" s="1"/>
  <c r="P23" i="14" s="1"/>
  <c r="P23" i="10"/>
  <c r="Q26" i="18" l="1" a="1"/>
  <c r="Q26" i="18" s="1"/>
  <c r="P25" i="18" s="1"/>
  <c r="Q26" i="17" a="1"/>
  <c r="Q26" i="17" s="1"/>
  <c r="P25" i="17" s="1"/>
  <c r="P23" i="17" s="1"/>
  <c r="Q26" i="16" a="1"/>
  <c r="Q26" i="16" s="1"/>
  <c r="P25" i="16" s="1"/>
  <c r="P23" i="16" s="1"/>
  <c r="Q28" i="17" a="1"/>
  <c r="Q28" i="17" s="1"/>
  <c r="P27" i="17" s="1"/>
  <c r="S28" i="17" s="1"/>
  <c r="S28" i="18" s="1"/>
  <c r="P27" i="18" s="1"/>
  <c r="Q28" i="18" a="1"/>
  <c r="Q28" i="18" s="1"/>
  <c r="P23" i="15"/>
  <c r="D67" i="10"/>
  <c r="B67" i="10"/>
  <c r="K35" i="10"/>
  <c r="I35" i="10"/>
  <c r="H35" i="10"/>
  <c r="G35" i="10"/>
  <c r="F35" i="10"/>
  <c r="J34" i="10"/>
  <c r="J33" i="10"/>
  <c r="J32" i="10"/>
  <c r="J31" i="10"/>
  <c r="C31" i="10"/>
  <c r="J30" i="10"/>
  <c r="J29" i="10"/>
  <c r="J28" i="10"/>
  <c r="J27" i="10"/>
  <c r="J26" i="10"/>
  <c r="J25" i="10"/>
  <c r="J24" i="10"/>
  <c r="J22" i="10"/>
  <c r="J21" i="10"/>
  <c r="J19" i="10"/>
  <c r="J18" i="10"/>
  <c r="J17" i="10"/>
  <c r="J16" i="10"/>
  <c r="J15" i="10"/>
  <c r="J14" i="10"/>
  <c r="J13" i="10"/>
  <c r="J12" i="10"/>
  <c r="J11" i="10"/>
  <c r="J35" i="10" l="1"/>
  <c r="P25" i="9" l="1"/>
  <c r="P23" i="9" s="1"/>
  <c r="D68" i="9"/>
  <c r="B68" i="9"/>
  <c r="K35" i="9"/>
  <c r="I35" i="9"/>
  <c r="H35" i="9"/>
  <c r="G35" i="9"/>
  <c r="F35" i="9"/>
  <c r="J34" i="9"/>
  <c r="J33" i="9"/>
  <c r="J32" i="9"/>
  <c r="J31" i="9"/>
  <c r="C31" i="9"/>
  <c r="J30" i="9"/>
  <c r="J29" i="9"/>
  <c r="J28" i="9"/>
  <c r="J27" i="9"/>
  <c r="J26" i="9"/>
  <c r="J25" i="9"/>
  <c r="J24" i="9"/>
  <c r="O23" i="9"/>
  <c r="J22" i="9"/>
  <c r="J21" i="9"/>
  <c r="J19" i="9"/>
  <c r="J18" i="9"/>
  <c r="J17" i="9"/>
  <c r="J16" i="9"/>
  <c r="J15" i="9"/>
  <c r="J14" i="9"/>
  <c r="J13" i="9"/>
  <c r="J12" i="9"/>
  <c r="J11" i="9"/>
  <c r="J35" i="9" s="1"/>
  <c r="J11" i="1"/>
  <c r="P25" i="1"/>
  <c r="D68" i="1"/>
  <c r="B68" i="1"/>
  <c r="J12" i="1"/>
  <c r="J13" i="1"/>
  <c r="J14" i="1"/>
  <c r="J15" i="1"/>
  <c r="J16" i="1"/>
  <c r="J17" i="1"/>
  <c r="J18" i="1"/>
  <c r="J19" i="1"/>
  <c r="J21" i="1"/>
  <c r="J22" i="1"/>
  <c r="J24" i="1"/>
  <c r="J25" i="1"/>
  <c r="J26" i="1"/>
  <c r="J27" i="1"/>
  <c r="J28" i="1"/>
  <c r="J29" i="1"/>
  <c r="J30" i="1"/>
  <c r="J31" i="1"/>
  <c r="J32" i="1"/>
  <c r="J33" i="1"/>
  <c r="J34" i="1"/>
  <c r="P24" i="1"/>
  <c r="H35" i="1"/>
  <c r="G35" i="1"/>
  <c r="F35" i="1"/>
  <c r="K35" i="1"/>
  <c r="I35" i="1" l="1"/>
  <c r="J35" i="1"/>
  <c r="C31" i="1"/>
  <c r="P23" i="18"/>
  <c r="P24" i="29" l="1"/>
  <c r="Q24" i="31" s="1"/>
  <c r="P24" i="3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<sst xmlns="http://schemas.openxmlformats.org/spreadsheetml/2006/main" count="4811" uniqueCount="316">
  <si>
    <t>رئیس کارگاه :                                                                                                                 نظارت مقیم :</t>
  </si>
  <si>
    <t>موانع و مشکلات:</t>
  </si>
  <si>
    <t>موجود</t>
  </si>
  <si>
    <t>مصرف شده تاکنون</t>
  </si>
  <si>
    <t>ورودی کل</t>
  </si>
  <si>
    <t>ورودی شبانه روز</t>
  </si>
  <si>
    <t>سیمان (ton)</t>
  </si>
  <si>
    <t>شن و ماسه (m3)</t>
  </si>
  <si>
    <t>مصالح ورودی به کارگاه</t>
  </si>
  <si>
    <t>نقشه برداری</t>
  </si>
  <si>
    <t>تجهیز کارگاه</t>
  </si>
  <si>
    <t>پیکورزنی ترانشه سنگی محدوده کیلومتر 950+623 (با 10% راندمان، عملیات خاکبرداری انجام شد)</t>
  </si>
  <si>
    <t>قالب بندی و بتن ریزی رادیه و برید پل 751+619</t>
  </si>
  <si>
    <t>پیکورزنی ترانشه سنگی محدوده کیلومتر 100+622 (با 10% راندمان، عملیات خاکبرداری انجام شد)</t>
  </si>
  <si>
    <t>عملیات ابنیه فنی</t>
  </si>
  <si>
    <t>عملیات خاکی</t>
  </si>
  <si>
    <t>آرماتوربندی</t>
  </si>
  <si>
    <t>جمع کل</t>
  </si>
  <si>
    <t>کامیون تعمیرگاه</t>
  </si>
  <si>
    <t>طول سابگرید اجرا شده</t>
  </si>
  <si>
    <t>بتن ریزی</t>
  </si>
  <si>
    <t>تراکتور</t>
  </si>
  <si>
    <t>آبدارچی</t>
  </si>
  <si>
    <t>تانکر سوخت رسان</t>
  </si>
  <si>
    <t>نگهبان</t>
  </si>
  <si>
    <t>قالب بندی</t>
  </si>
  <si>
    <t>جامبودریل</t>
  </si>
  <si>
    <t>نفر</t>
  </si>
  <si>
    <t>کارگر ساده</t>
  </si>
  <si>
    <t>ویبراتور</t>
  </si>
  <si>
    <t>تعداد کل پرسنل</t>
  </si>
  <si>
    <t>دفتردار ماشین آلات</t>
  </si>
  <si>
    <t>پی کنی</t>
  </si>
  <si>
    <t>بتن پاش</t>
  </si>
  <si>
    <t>کارگر آزمایشگاه</t>
  </si>
  <si>
    <t>آرماتور بندی</t>
  </si>
  <si>
    <t>دریل واگن</t>
  </si>
  <si>
    <t>جوشکار</t>
  </si>
  <si>
    <t>راکفیل</t>
  </si>
  <si>
    <t>ژنراتور جوش</t>
  </si>
  <si>
    <t>سرویس کار</t>
  </si>
  <si>
    <t>موتور ژنراتور</t>
  </si>
  <si>
    <t>آهنگر</t>
  </si>
  <si>
    <t>خاکریزی</t>
  </si>
  <si>
    <t>سیلو سیمان</t>
  </si>
  <si>
    <t>تعمیرکار</t>
  </si>
  <si>
    <t>پمپ بتن</t>
  </si>
  <si>
    <t>کنترل چی</t>
  </si>
  <si>
    <t>بچینگ بتن</t>
  </si>
  <si>
    <t>ابنیه فنی</t>
  </si>
  <si>
    <t>مباشر عملیاتی</t>
  </si>
  <si>
    <t>روز قبل</t>
  </si>
  <si>
    <t>کل</t>
  </si>
  <si>
    <t>روزانه</t>
  </si>
  <si>
    <t>مطابق قرارداد</t>
  </si>
  <si>
    <t>مجموع کارکرد</t>
  </si>
  <si>
    <t>تریلی کفی</t>
  </si>
  <si>
    <t xml:space="preserve">پیمانکار دست دوم </t>
  </si>
  <si>
    <t>اپراتوربچینگ</t>
  </si>
  <si>
    <t>سواری/وانت</t>
  </si>
  <si>
    <t>آشپزخانه</t>
  </si>
  <si>
    <t>کمک وکارگر نقشه بردار</t>
  </si>
  <si>
    <t>غلطک</t>
  </si>
  <si>
    <t>راننده سبک</t>
  </si>
  <si>
    <t>انباردار</t>
  </si>
  <si>
    <t>درصد پیشرفت فیزیکی واقعی:</t>
  </si>
  <si>
    <t>راننده غلطک</t>
  </si>
  <si>
    <t>کارپرداز</t>
  </si>
  <si>
    <t>درصد پیشرفت فیزیکی برنامه ای پس از تمدید:</t>
  </si>
  <si>
    <t>جرثقیل</t>
  </si>
  <si>
    <t>راننده جرثقیل</t>
  </si>
  <si>
    <t>سرپرست ماشین آلات</t>
  </si>
  <si>
    <t>تراک میکسر</t>
  </si>
  <si>
    <t>راننده میکسر</t>
  </si>
  <si>
    <t>مسئول عملیات خاکی</t>
  </si>
  <si>
    <t>حداکثر</t>
  </si>
  <si>
    <t>حداقل</t>
  </si>
  <si>
    <t>دمای هوا</t>
  </si>
  <si>
    <t>تانکر آبپاش</t>
  </si>
  <si>
    <t>راننده آبپاش</t>
  </si>
  <si>
    <t>ابنیه فنی و اجرایی</t>
  </si>
  <si>
    <t>کمپرسی</t>
  </si>
  <si>
    <t>راننده کمپرسی</t>
  </si>
  <si>
    <t>امور اداری و مالی</t>
  </si>
  <si>
    <t>وضعیت جوی آب و هوا</t>
  </si>
  <si>
    <t>بیل مکانیکی</t>
  </si>
  <si>
    <t>راننده بیل</t>
  </si>
  <si>
    <t>نقشه بردار</t>
  </si>
  <si>
    <t>گریدر</t>
  </si>
  <si>
    <t>راننده گریدر</t>
  </si>
  <si>
    <t>دفتر فنی</t>
  </si>
  <si>
    <t>کمک ناظر</t>
  </si>
  <si>
    <t>لودر</t>
  </si>
  <si>
    <t>راننده لودر</t>
  </si>
  <si>
    <t xml:space="preserve"> رئیس کارگاه</t>
  </si>
  <si>
    <t xml:space="preserve"> ناظر </t>
  </si>
  <si>
    <t>بولدوزر</t>
  </si>
  <si>
    <t>راننده بولدوزر</t>
  </si>
  <si>
    <t>سر ناظر</t>
  </si>
  <si>
    <t>شیفت شب</t>
  </si>
  <si>
    <t>شیفت روز</t>
  </si>
  <si>
    <t>تعداد</t>
  </si>
  <si>
    <t>سمت</t>
  </si>
  <si>
    <t>غیر فعال</t>
  </si>
  <si>
    <t>آماده بکار</t>
  </si>
  <si>
    <t>فعال</t>
  </si>
  <si>
    <t>نوع دستگاه</t>
  </si>
  <si>
    <t>مشخصات رانندگان</t>
  </si>
  <si>
    <t>مشخصات پرسنل اداری</t>
  </si>
  <si>
    <t>عوامل نظارت مقیم</t>
  </si>
  <si>
    <t>وضعیت کارکرد ماشین آلات</t>
  </si>
  <si>
    <t>مشخصات پرسنلی کارگاه</t>
  </si>
  <si>
    <t>تاریخ گزارش:</t>
  </si>
  <si>
    <t>کارفرما : شرکت ساخت و توسعه زیر بناهای حمل و نقل کشور</t>
  </si>
  <si>
    <t>گزارش روزانه</t>
  </si>
  <si>
    <t>بسمه تعالی</t>
  </si>
  <si>
    <t>دستگاه نظارت : مهندسین مشاور رهاب</t>
  </si>
  <si>
    <t>درصد پیشرفت ریالی تایید شده کارفرما تا تاریخ :</t>
  </si>
  <si>
    <t>عملیات تونل</t>
  </si>
  <si>
    <t xml:space="preserve"> مدیر پروژه</t>
  </si>
  <si>
    <t>ton</t>
  </si>
  <si>
    <t>شرح فعالیت</t>
  </si>
  <si>
    <t>حجم</t>
  </si>
  <si>
    <t>m3</t>
  </si>
  <si>
    <t>واحد</t>
  </si>
  <si>
    <t>حفاری نیم مقطع فوقانی تونل شماره .....کیلومتراژ ...</t>
  </si>
  <si>
    <t>حفاری نیم مقطع تحتانی تونل شماره .....کیلومتراژ .....</t>
  </si>
  <si>
    <t>لاینینگ تونل شماره ..... کیلومتراژ .....</t>
  </si>
  <si>
    <t>اجرای آب بند تونل شماره .....کیلومتراژ .....</t>
  </si>
  <si>
    <t>تحکیم اولیه نیم مقطع فوقانی تونل شماره .....کیلومتراژ...</t>
  </si>
  <si>
    <t>تحکیم اولیه نیم مقطع تحتانی تونل شماره .....کیلومتراژ..</t>
  </si>
  <si>
    <t>مترطول</t>
  </si>
  <si>
    <t>روز :</t>
  </si>
  <si>
    <t xml:space="preserve">شماره قرارداد: </t>
  </si>
  <si>
    <t xml:space="preserve">تاریخ قرارداد:   </t>
  </si>
  <si>
    <t>پیمانکار : شرکت توسعه راه های پارس</t>
  </si>
  <si>
    <t>0 km</t>
  </si>
  <si>
    <t>پروژه : عملیات زیر سازی قطعه 20 راه آهن زاهدان- مشهد/حد فاصل کیلومتر 000+740 الی 000+707</t>
  </si>
  <si>
    <t>15/1402/45414</t>
  </si>
  <si>
    <t>1402/03/28</t>
  </si>
  <si>
    <t>خاکبرداری قرضه</t>
  </si>
  <si>
    <t>افتابی</t>
  </si>
  <si>
    <t>خاکبرداری ترانشه</t>
  </si>
  <si>
    <t>ساخت سکوی منبع اب ۱۰۰۰۰ لیتری</t>
  </si>
  <si>
    <t>متفرقه : اندود سیمانی و موزاییک کاری و ضد زنگ کٌم های فلزی درب های چوبی</t>
  </si>
  <si>
    <t>توپوگرافی از کیلومتر ۷۱۰۶۰۰ الی ۷۱۰۲۰۰</t>
  </si>
  <si>
    <t>شروع ساعت کاری:  6:30 الی 17:30</t>
  </si>
  <si>
    <t>کمپرسور باد</t>
  </si>
  <si>
    <t>یکشنبه</t>
  </si>
  <si>
    <t>1403/02/09</t>
  </si>
  <si>
    <t>؟</t>
  </si>
  <si>
    <t>خاکریزی تراکمی 712170 الی 713300</t>
  </si>
  <si>
    <t>خاکبرداری-ترانشه ۷۱۳۴۵۰ الی ۷۱۳۴۷۵</t>
  </si>
  <si>
    <t>تسطیح و کوبیدن بستر از کیلومتر 712170 الی 713151</t>
  </si>
  <si>
    <t>خاکبرداری از قرضه-معدن ۷۱۲۶۵۰</t>
  </si>
  <si>
    <t xml:space="preserve">عدم تامین مالی </t>
  </si>
  <si>
    <t>ـ</t>
  </si>
  <si>
    <t>1403/02/06</t>
  </si>
  <si>
    <t>پنج شنبه</t>
  </si>
  <si>
    <t xml:space="preserve">سرامیک فرش دفاتر اجرا و  معاون کارگاه </t>
  </si>
  <si>
    <t>اندود سفید کاری دیوار های محیطی کارگاه دوم ازمایشگاه کارفرما</t>
  </si>
  <si>
    <t>تسطیح و کوبیدن بستر از کیلومتر 712100 الی 712320</t>
  </si>
  <si>
    <t>خاکریزی  712995 الی 713130</t>
  </si>
  <si>
    <t>پیکتاژ ۷۱۲۶۵۰ الی ۷۱۳۳۰۰</t>
  </si>
  <si>
    <t>خاکبرداری از قرضه</t>
  </si>
  <si>
    <t>آرماتور،بولت،کابل</t>
  </si>
  <si>
    <t>بتن ریزی جهت نصب پایه های قیف مصالح</t>
  </si>
  <si>
    <t>خاکریزی  713130 الی 713155</t>
  </si>
  <si>
    <t>سه شنبه</t>
  </si>
  <si>
    <t>1403/02/11</t>
  </si>
  <si>
    <t>رئیس کارگاه:                                                                                                                                         نظارت مقیم:</t>
  </si>
  <si>
    <t>پیکتاژ ۷۱۲۶۵۰ الی ۷۱۳۳۰۱</t>
  </si>
  <si>
    <t>پیکتاژ ۷۱۲۶۵۰ الی ۷۱۳۳۰۲</t>
  </si>
  <si>
    <t>پیکتاژ ۷۱۲۶۵۰ الی ۷۱۳۳۰۳</t>
  </si>
  <si>
    <t>تسطیح و کوبیدن بستر از کیلومتر713325 الی 713375</t>
  </si>
  <si>
    <t>خاکریزی  713000 الی 713225</t>
  </si>
  <si>
    <t>تسطیح و کوبیدن بستر از کیلومتر712320 الی 712630</t>
  </si>
  <si>
    <t>قالب بندی دو عدد از پایه های قیف های مصالح</t>
  </si>
  <si>
    <t>نصب درب و پنجره دفاتر معاون کارگاه و مهندسین اجرا</t>
  </si>
  <si>
    <t>خرید و نصب کانتینر جهت رفاه حال کارگران مستقر در خط</t>
  </si>
  <si>
    <t>خاکبرداری 712725 الی 712764</t>
  </si>
  <si>
    <t>پی کنی آبرو محل  ۷۱۲۳۷۵</t>
  </si>
  <si>
    <t>خاکریزی  712435 الی 712545</t>
  </si>
  <si>
    <t>موانع و مشکلات و توضیحات:</t>
  </si>
  <si>
    <t>خرید و نصب کانتینر جهت رفاه حال کارگران طول مسیر</t>
  </si>
  <si>
    <t>چهارشنبه</t>
  </si>
  <si>
    <t>1403/02/12</t>
  </si>
  <si>
    <t>1403/02/13</t>
  </si>
  <si>
    <t>بارانی</t>
  </si>
  <si>
    <t>خاکریزی  712575 الی 712595</t>
  </si>
  <si>
    <t>کوبیدن و تسطیح بستر 713100 الی  713375</t>
  </si>
  <si>
    <t>1403/02/14</t>
  </si>
  <si>
    <t>جمعه</t>
  </si>
  <si>
    <t>تعطیلی هر ۱۴ روز یکبار کارگاه</t>
  </si>
  <si>
    <t>1403/02/15</t>
  </si>
  <si>
    <t>شنبه</t>
  </si>
  <si>
    <t>خاکریزی  712815 الی 712900</t>
  </si>
  <si>
    <t>نصب صفحات و بتن ریزی سکو های قیف مصالح</t>
  </si>
  <si>
    <t>بتن ریزی میکسر فنداسیون بچینگ</t>
  </si>
  <si>
    <t>خاموت گذاری پد استالهای فنداسیون سیلو ها</t>
  </si>
  <si>
    <t>به لحاظ بارش شدید باران بهاری، لجنی شدن بستر منطقه عملیاتی و خارج کردن سیلاب از محل پی کنی های انجام شده ، کاهش رکود در تمامی جبهه های ابلاغی را داشته ایم.</t>
  </si>
  <si>
    <t>خاکریزی  713325 الی 713350</t>
  </si>
  <si>
    <t>به لحاظ بارش شدید باران بهاری در چند روز گذشته و خارج کردن سیلاب از محل پی کنی های انجام شده ، کاهش رکود خاکریزی نرمال روزانه را داشته ایم.</t>
  </si>
  <si>
    <t>دوشنبه</t>
  </si>
  <si>
    <t>1403/02/17</t>
  </si>
  <si>
    <t>خاکریزی-راکفیل  713325 الی 713375</t>
  </si>
  <si>
    <t>اجرای اطاقک کپسول های اشپزخانه</t>
  </si>
  <si>
    <t>قالب بندی پد استالهای سیلو های سیمان</t>
  </si>
  <si>
    <t>1403/02/18</t>
  </si>
  <si>
    <t>خاکریزی-راکفیل  712940 الی 712980</t>
  </si>
  <si>
    <t>خاکریزی-راکفیل  713345 الی 713375</t>
  </si>
  <si>
    <t>اتمام قالب بندی پداستالهای سیلو سیمان</t>
  </si>
  <si>
    <t>اتمام بتن ریزی پد استالهای سیلوی بچینگ</t>
  </si>
  <si>
    <t>توپو گرافی 900 + 713  الی۷۰۰ + ۷۱۴</t>
  </si>
  <si>
    <t>1403/02/19</t>
  </si>
  <si>
    <t>مسئول ماشین آلات</t>
  </si>
  <si>
    <t>عملیات خاکی-بارگیری و حمل-میرزایی</t>
  </si>
  <si>
    <t>خاکریزی-راکفیل  712975 الی 713110</t>
  </si>
  <si>
    <t>توپو گرافی 700 + 712  الی4۰۰ + ۷۱3</t>
  </si>
  <si>
    <t xml:space="preserve">اجرای آستر سیمان سفید نمای انبار </t>
  </si>
  <si>
    <t>پنچ شنبه</t>
  </si>
  <si>
    <t>1403/02/20</t>
  </si>
  <si>
    <t>خاکریزی-راکفیل  712420 الی 712560</t>
  </si>
  <si>
    <t>تسطیح - رگلاژ - آبپاشی ـ تراکم  بستر  713325 الی 713375</t>
  </si>
  <si>
    <t>خاکریزی  713115 الی 713125</t>
  </si>
  <si>
    <t>توپوگرافی 100 + 712  الی7۰۰ + ۷۱2</t>
  </si>
  <si>
    <t>1403/02/21</t>
  </si>
  <si>
    <t>خاکریزی-راکفیل  713060 الی 713325</t>
  </si>
  <si>
    <t>1403/02/22</t>
  </si>
  <si>
    <t>خاکریزی-راکفیل  713175 الی 713375</t>
  </si>
  <si>
    <t>1403/02/23</t>
  </si>
  <si>
    <t>دیوار چینی اطاقک بچینگ</t>
  </si>
  <si>
    <t>خاکریزی-راکفیل  713025 الی 713155</t>
  </si>
  <si>
    <t>1403/02/24</t>
  </si>
  <si>
    <t>_</t>
  </si>
  <si>
    <t>خاکریزی  713285 الی 713355</t>
  </si>
  <si>
    <t>پیکتاژ ۷۱۴۹۰۰ الی ۷۱۵۰۰۰</t>
  </si>
  <si>
    <t>به علت تحت تعمیر بودن دو دستگاه کامیون کمپرسی کاهش حجم خاکریزی روزانه را داشته ایم.</t>
  </si>
  <si>
    <t>خاکریزی  713150 الی 713275</t>
  </si>
  <si>
    <t>خاکریزی  712850 الی 712870</t>
  </si>
  <si>
    <t>خاکریزی  713360 الی 713375</t>
  </si>
  <si>
    <t>1403/02/2۵</t>
  </si>
  <si>
    <t>قالب بندی مرحله اول دیوار حائل (قیف مصالح) بچینگ</t>
  </si>
  <si>
    <t>پیکتاژ ۷۱۵۰۰۰ الی ۷۱۵۴۰۰</t>
  </si>
  <si>
    <t>توپوگرافی ۷۱۵۰۰۰ الی ۷۱۵۴۰۰</t>
  </si>
  <si>
    <t>1403/02/26</t>
  </si>
  <si>
    <t>ابری</t>
  </si>
  <si>
    <t>خاکریزی  713350 الی 713375</t>
  </si>
  <si>
    <t xml:space="preserve">کاهش حجم خاکریزی روزانه به علت تحت تعمیر بودن یک دستگاه کامیون کمپرسی و اعزام یک دستگاه کامیون جفت جهت خاکریزی و محوطه سازی محدوده بچینگ  </t>
  </si>
  <si>
    <t>بتن ریزی مرحله اول دیوار حائل سیلو های مصالح و  اتمام ساخت اتاقک کنترل بچینگ</t>
  </si>
  <si>
    <t xml:space="preserve">تسطیح، محوطه سازی محدوده بچینگ و جانمایی سیلو های مصالح </t>
  </si>
  <si>
    <t>اجرای سکو و استقرار مخزن آب ۱۰ هزار لیتری به منظور استفاده در بچینگ</t>
  </si>
  <si>
    <t>پیکتاژ ۷14900 الی ۷۱4600</t>
  </si>
  <si>
    <t>توپو گرافی ۷14900 الی ۷۱4600</t>
  </si>
  <si>
    <t>خاکریزی  713100 الی 713375</t>
  </si>
  <si>
    <t>تعطیلی کارگاهی</t>
  </si>
  <si>
    <t>1403/02/2۷</t>
  </si>
  <si>
    <t>1403/02/2۸</t>
  </si>
  <si>
    <t xml:space="preserve">کاهش حجم خاکریزی روزانه به علت تحت تعمیر بودن یک دستگاه کامیون کمپرسی و استقرار یک دستگاه کامیون جفت جهت خاکریزی و محوطه سازی محدوده بچینگ  </t>
  </si>
  <si>
    <t>پیکتاژ ۷14900 الی ۷۱4500</t>
  </si>
  <si>
    <t>توپو گرافی ۷14900 الی ۷۱4500</t>
  </si>
  <si>
    <t>قالب بندی مرحله دوم دیوار حائل سیلو های مصالح و  نصب درب و پنجره اتاقک بچینگ</t>
  </si>
  <si>
    <t>1403/02/29</t>
  </si>
  <si>
    <t>خاکریزی  713100 الی 713300</t>
  </si>
  <si>
    <t>پیکتاژ ۷14400 الی ۷۱3900</t>
  </si>
  <si>
    <t xml:space="preserve"> توپوگرافی۷14400 الی ۷۱3900</t>
  </si>
  <si>
    <t xml:space="preserve">بتن ریزی مرحله دوم دیوار حائل سیلو های مصالح </t>
  </si>
  <si>
    <t>ساخت سرویس بهداشتی بچینگ</t>
  </si>
  <si>
    <t xml:space="preserve">کاهش حجم خاکریزی روزانه به علت تحت تعمیر بودن یک دستگاه کامیون کمپرسی </t>
  </si>
  <si>
    <t>اصلاحیه نقشه برداری : افزایش حجم خاکریزی</t>
  </si>
  <si>
    <t>اصلاحیه</t>
  </si>
  <si>
    <t>1403/02/30</t>
  </si>
  <si>
    <t>خاکریزی  713135 الی 713375</t>
  </si>
  <si>
    <t xml:space="preserve">قالب بندی مرحله سوم دیوار حائل سیلو های مصالح </t>
  </si>
  <si>
    <t>تسطیح، محوطه سازی محدوده بچینگ</t>
  </si>
  <si>
    <t>آستر زنی سرویس بهداشتی بچینگ</t>
  </si>
  <si>
    <t>پیکتاژ ۷15600 الی ۷۱5400</t>
  </si>
  <si>
    <t>توپوگرافی ۷15600 الی ۷۱5400</t>
  </si>
  <si>
    <t xml:space="preserve">کاهش حجم خاکریزی روزانه ، به علت تحت تعمیر بودن یک دستگاه کامیون کمپرسی و عدم همکاری بدون برنامه ای لودر استیجاری </t>
  </si>
  <si>
    <t>خاکریزی  713250 الی 713355</t>
  </si>
  <si>
    <t xml:space="preserve">تکمیل قالب بندی و بتن ریزی مرحله سوم دیوار حائل سیلو های مصالح </t>
  </si>
  <si>
    <t>مونتاژ بخش میکسر بچینگ</t>
  </si>
  <si>
    <t>پی کنی دستی و کرسی چینی به منظور احداث خوابگاه کارگری شماره ۱</t>
  </si>
  <si>
    <t>پیکتاژ ۷13400 الی ۷۱3200</t>
  </si>
  <si>
    <t>توپوگرافی ۷13400 الی ۷۱3200</t>
  </si>
  <si>
    <t>1403/02/31</t>
  </si>
  <si>
    <t>استقرار ماشین آلات جدید از جمله یک دستگاه بیل مکانیکی ، یک دستگاه لودر، یک دستگاه کامیون کمپرسی</t>
  </si>
  <si>
    <t>1403/02/01</t>
  </si>
  <si>
    <t>نیمه ابری</t>
  </si>
  <si>
    <t>عملیات خاکی-بارگیری و حمل</t>
  </si>
  <si>
    <t>خاکریزی  713270 الی 713355</t>
  </si>
  <si>
    <t>کاهش حجم خاکریزی روزانه ، به علت تحت تعمیر بودن دو دستگاه کامیون کمپرسی و استقرار یک دستگاه لودر به همراه یک دستگاه کامیون کمپرسی به منظور احداث خوابگاه کارگری شماره ۱</t>
  </si>
  <si>
    <t xml:space="preserve">تکمیل قالب بندی و بتن ریزی مرحله چهارم دیوار حائل سیلو های مصالح </t>
  </si>
  <si>
    <t>ادامه ساخت خوابگاه کارگری شماره ۱(آجرچینی و ...)</t>
  </si>
  <si>
    <t>پیاده سازی پاشنه کار ۳۰۰ + ۷۱۱  الی ۱۰۰ + ۷۱۲</t>
  </si>
  <si>
    <t xml:space="preserve">توپوگرافی  800 + ۷۱4  الی 000 + ۷۱5 </t>
  </si>
  <si>
    <t>1403/03/02</t>
  </si>
  <si>
    <t>خاکریزی  713190 الی 713270</t>
  </si>
  <si>
    <t xml:space="preserve">پیکتاژ  600 + ۷۱5  الی 600+ ۷۱6 </t>
  </si>
  <si>
    <t>کاهش حجم خاکریزی روزانه ، به علت تحت تعمیر بودن لودر استیجاری و یک دستگاه کامیون ده چرخ شرکتی</t>
  </si>
  <si>
    <t>1403/03/03</t>
  </si>
  <si>
    <t>خاکبرداری - ترانشه 716150 الی 716175</t>
  </si>
  <si>
    <t>خاکبرداری - ترانشه 715800 الی 715830</t>
  </si>
  <si>
    <t xml:space="preserve">پیکتاژ  600 + ۷۱6  الی 075+ ۷۱7 </t>
  </si>
  <si>
    <t xml:space="preserve">پیاده سازی پاشنه کار  600 + ۷۱6  الی 075+ ۷۱7 </t>
  </si>
  <si>
    <t xml:space="preserve">توپو گرافی  600 + ۷۱6  الی 075+ ۷۱7 </t>
  </si>
  <si>
    <t>برداشت آبرو از کیلومتراژ ۷۱۳ الی ۷۱۷</t>
  </si>
  <si>
    <t>برداشت ارزیابی سه قطعه از املاک معارضین با حضور نماینده مشاور</t>
  </si>
  <si>
    <t>خاکریزی  713100 الی 713190</t>
  </si>
  <si>
    <t>1403/03/04</t>
  </si>
  <si>
    <t>خاکریزی  714190 الی 714675</t>
  </si>
  <si>
    <t>خاکبرداری - ترانشه 713600 الی 713700</t>
  </si>
  <si>
    <t>خاکبرداری - ترانشه 715800 الی 715850</t>
  </si>
  <si>
    <t xml:space="preserve">پیکتاژ  075+ ۷۱7  الی  500 + ۷۱7 </t>
  </si>
  <si>
    <t xml:space="preserve">پیاده سازی پاشنه کار    075+ ۷۱7  الی  500 + ۷۱7 </t>
  </si>
  <si>
    <t xml:space="preserve">توپو گرافی  075+ ۷۱7  الی  500 + ۷۱7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</si>
</sst>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0.0%"/>
    <numFmt numFmtId="166" formatCode="0.0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6"/>
      <color theme="1"/>
      <name val="B Nazanin"/>
      <charset val="178"/>
    </font>
    <font>
      <sz val="11"/>
      <name val="B Nazanin"/>
      <charset val="178"/>
    </font>
    <font>
      <b/>
      <sz val="16"/>
      <color rgb="FFFF0000"/>
      <name val="B Nazanin"/>
      <charset val="178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B Zar"/>
      <charset val="178"/>
    </font>
    <font>
      <b/>
      <sz val="18"/>
      <color theme="1"/>
      <name val="B Zar"/>
      <charset val="178"/>
    </font>
    <font>
      <b/>
      <sz val="14"/>
      <color theme="1"/>
      <name val="B Zar"/>
      <charset val="178"/>
    </font>
    <font>
      <b/>
      <sz val="12"/>
      <color theme="1"/>
      <name val="B Zar"/>
      <charset val="178"/>
    </font>
    <font>
      <b/>
      <sz val="16"/>
      <color theme="1"/>
      <name val="B Zar"/>
      <charset val="178"/>
    </font>
    <font>
      <b/>
      <sz val="14"/>
      <name val="B Zar"/>
      <charset val="178"/>
    </font>
    <font>
      <b/>
      <sz val="16"/>
      <name val="B Zar"/>
      <charset val="178"/>
    </font>
    <font>
      <sz val="11"/>
      <name val="B Zar"/>
      <charset val="178"/>
    </font>
    <font>
      <b/>
      <sz val="16"/>
      <color theme="0"/>
      <name val="B Zar"/>
      <charset val="178"/>
    </font>
    <font>
      <sz val="11"/>
      <color theme="1"/>
      <name val="B Zar"/>
      <charset val="178"/>
    </font>
    <font>
      <sz val="12"/>
      <color theme="1"/>
      <name val="B Zar"/>
      <charset val="178"/>
    </font>
    <font>
      <b/>
      <sz val="12"/>
      <name val="B Zar"/>
      <charset val="178"/>
    </font>
    <font>
      <b/>
      <sz val="12"/>
      <color rgb="FFFF0000"/>
      <name val="B Zar"/>
      <charset val="178"/>
    </font>
    <font>
      <sz val="18"/>
      <color theme="1"/>
      <name val="B Nazanin"/>
      <charset val="178"/>
    </font>
    <font>
      <sz val="20"/>
      <color theme="1"/>
      <name val="B Nazanin"/>
      <charset val="178"/>
    </font>
    <font>
      <b/>
      <sz val="20"/>
      <color theme="1"/>
      <name val="B Nazanin"/>
      <charset val="178"/>
    </font>
    <font>
      <sz val="20"/>
      <color rgb="FFFF0000"/>
      <name val="B Nazanin"/>
      <charset val="178"/>
    </font>
    <font>
      <sz val="20"/>
      <color theme="1"/>
      <name val="B Zar"/>
      <charset val="178"/>
    </font>
    <font>
      <sz val="14"/>
      <name val="B Zar"/>
      <charset val="178"/>
    </font>
    <font>
      <sz val="16"/>
      <name val="B Zar"/>
      <charset val="178"/>
    </font>
  </fonts>
  <fills count="7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5" tint="0.40000610370189521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 tint="-0.14999847407452621"/>
        <bgColor auto="1"/>
      </patternFill>
    </fill>
  </fills>
  <borders count="128">
    <border>
      <left/>
      <right/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40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3" fontId="5" fillId="0" borderId="20" xfId="1" applyNumberFormat="1" applyFont="1" applyBorder="1" applyAlignment="1">
      <alignment horizontal="center" vertical="center"/>
    </xf>
    <xf numFmtId="3" fontId="3" fillId="0" borderId="8" xfId="1" applyNumberFormat="1" applyFont="1" applyBorder="1" applyAlignment="1">
      <alignment horizontal="center" vertical="center"/>
    </xf>
    <xf numFmtId="3" fontId="5" fillId="0" borderId="8" xfId="1" applyNumberFormat="1" applyFont="1" applyBorder="1" applyAlignment="1">
      <alignment horizontal="center" vertical="center"/>
    </xf>
    <xf numFmtId="0" fontId="9" fillId="0" borderId="45" xfId="1" applyFont="1" applyBorder="1" applyAlignment="1">
      <alignment horizontal="center" vertical="center"/>
    </xf>
    <xf numFmtId="0" fontId="9" fillId="0" borderId="44" xfId="1" applyFont="1" applyBorder="1" applyAlignment="1">
      <alignment horizontal="center" vertical="center"/>
    </xf>
    <xf numFmtId="0" fontId="9" fillId="0" borderId="44" xfId="1" applyFont="1" applyBorder="1" applyAlignment="1">
      <alignment horizontal="right" vertical="center" indent="6"/>
    </xf>
    <xf numFmtId="0" fontId="9" fillId="0" borderId="44" xfId="1" applyFont="1" applyBorder="1" applyAlignment="1">
      <alignment horizontal="right" vertical="center"/>
    </xf>
    <xf numFmtId="0" fontId="9" fillId="0" borderId="10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right" vertical="center" indent="1"/>
    </xf>
    <xf numFmtId="0" fontId="11" fillId="0" borderId="0" xfId="1" applyFont="1" applyAlignment="1">
      <alignment vertical="center"/>
    </xf>
    <xf numFmtId="0" fontId="11" fillId="0" borderId="111" xfId="1" applyFont="1" applyBorder="1" applyAlignment="1">
      <alignment vertical="center"/>
    </xf>
    <xf numFmtId="0" fontId="11" fillId="0" borderId="101" xfId="1" applyFont="1" applyBorder="1" applyAlignment="1">
      <alignment horizontal="center" vertical="center"/>
    </xf>
    <xf numFmtId="0" fontId="11" fillId="0" borderId="100" xfId="1" applyFont="1" applyBorder="1" applyAlignment="1">
      <alignment horizontal="center" vertical="center"/>
    </xf>
    <xf numFmtId="0" fontId="11" fillId="0" borderId="76" xfId="1" applyFont="1" applyBorder="1" applyAlignment="1">
      <alignment horizontal="center" vertical="center"/>
    </xf>
    <xf numFmtId="0" fontId="13" fillId="0" borderId="93" xfId="1" applyFont="1" applyBorder="1" applyAlignment="1">
      <alignment horizontal="center" vertical="center"/>
    </xf>
    <xf numFmtId="0" fontId="13" fillId="0" borderId="92" xfId="1" applyFont="1" applyBorder="1" applyAlignment="1">
      <alignment horizontal="center" vertical="center"/>
    </xf>
    <xf numFmtId="0" fontId="13" fillId="0" borderId="61" xfId="1" applyFont="1" applyBorder="1" applyAlignment="1">
      <alignment horizontal="center" vertical="center"/>
    </xf>
    <xf numFmtId="0" fontId="12" fillId="0" borderId="90" xfId="1" applyFont="1" applyBorder="1" applyAlignment="1">
      <alignment horizontal="center" vertical="center" wrapText="1"/>
    </xf>
    <xf numFmtId="0" fontId="12" fillId="0" borderId="89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86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85" xfId="1" applyFont="1" applyBorder="1" applyAlignment="1">
      <alignment horizontal="center" vertical="center"/>
    </xf>
    <xf numFmtId="0" fontId="13" fillId="0" borderId="84" xfId="1" applyFont="1" applyBorder="1" applyAlignment="1">
      <alignment horizontal="center" vertical="center"/>
    </xf>
    <xf numFmtId="0" fontId="13" fillId="0" borderId="83" xfId="1" applyFont="1" applyBorder="1" applyAlignment="1">
      <alignment horizontal="center" vertical="center"/>
    </xf>
    <xf numFmtId="0" fontId="13" fillId="0" borderId="77" xfId="1" applyFont="1" applyBorder="1" applyAlignment="1">
      <alignment horizontal="center" vertical="center"/>
    </xf>
    <xf numFmtId="0" fontId="13" fillId="0" borderId="82" xfId="1" applyFont="1" applyBorder="1" applyAlignment="1">
      <alignment horizontal="center" vertical="center"/>
    </xf>
    <xf numFmtId="0" fontId="13" fillId="0" borderId="76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3" fillId="0" borderId="55" xfId="1" applyFont="1" applyBorder="1" applyAlignment="1">
      <alignment horizontal="center" vertical="center"/>
    </xf>
    <xf numFmtId="0" fontId="11" fillId="0" borderId="78" xfId="1" applyFont="1" applyBorder="1" applyAlignment="1">
      <alignment horizontal="center" vertical="center"/>
    </xf>
    <xf numFmtId="0" fontId="11" fillId="0" borderId="77" xfId="1" applyFont="1" applyBorder="1" applyAlignment="1">
      <alignment horizontal="center" vertical="center" readingOrder="1"/>
    </xf>
    <xf numFmtId="0" fontId="11" fillId="0" borderId="76" xfId="1" applyFont="1" applyBorder="1" applyAlignment="1">
      <alignment horizontal="center" vertical="center" readingOrder="1"/>
    </xf>
    <xf numFmtId="0" fontId="11" fillId="0" borderId="75" xfId="1" applyFont="1" applyBorder="1" applyAlignment="1">
      <alignment horizontal="center" vertical="center"/>
    </xf>
    <xf numFmtId="0" fontId="13" fillId="0" borderId="51" xfId="1" applyFont="1" applyBorder="1" applyAlignment="1">
      <alignment horizontal="center" vertical="center" readingOrder="1"/>
    </xf>
    <xf numFmtId="0" fontId="13" fillId="0" borderId="53" xfId="1" applyFont="1" applyBorder="1" applyAlignment="1">
      <alignment horizontal="center" vertical="center" readingOrder="1"/>
    </xf>
    <xf numFmtId="10" fontId="13" fillId="0" borderId="25" xfId="2" applyNumberFormat="1" applyFont="1" applyFill="1" applyBorder="1" applyAlignment="1">
      <alignment horizontal="center" vertical="center"/>
    </xf>
    <xf numFmtId="10" fontId="13" fillId="0" borderId="1" xfId="2" applyNumberFormat="1" applyFont="1" applyFill="1" applyBorder="1" applyAlignment="1">
      <alignment horizontal="center" vertical="center"/>
    </xf>
    <xf numFmtId="0" fontId="13" fillId="0" borderId="62" xfId="1" applyFont="1" applyBorder="1" applyAlignment="1">
      <alignment horizontal="center" vertical="center"/>
    </xf>
    <xf numFmtId="0" fontId="13" fillId="0" borderId="67" xfId="1" applyFont="1" applyBorder="1" applyAlignment="1">
      <alignment horizontal="center" vertical="center"/>
    </xf>
    <xf numFmtId="0" fontId="11" fillId="3" borderId="64" xfId="1" applyFont="1" applyFill="1" applyBorder="1" applyAlignment="1">
      <alignment horizontal="center" vertical="center"/>
    </xf>
    <xf numFmtId="0" fontId="11" fillId="3" borderId="64" xfId="1" applyFont="1" applyFill="1" applyBorder="1" applyAlignment="1">
      <alignment horizontal="center" vertical="center" wrapText="1"/>
    </xf>
    <xf numFmtId="0" fontId="11" fillId="3" borderId="63" xfId="1" applyFont="1" applyFill="1" applyBorder="1" applyAlignment="1">
      <alignment horizontal="center" vertical="center"/>
    </xf>
    <xf numFmtId="3" fontId="13" fillId="0" borderId="8" xfId="1" applyNumberFormat="1" applyFont="1" applyBorder="1" applyAlignment="1">
      <alignment horizontal="center" vertical="center"/>
    </xf>
    <xf numFmtId="0" fontId="13" fillId="0" borderId="60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5" fillId="0" borderId="60" xfId="1" applyFont="1" applyBorder="1" applyAlignment="1">
      <alignment horizontal="center" vertical="center"/>
    </xf>
    <xf numFmtId="0" fontId="13" fillId="0" borderId="8" xfId="1" applyFont="1" applyBorder="1" applyAlignment="1">
      <alignment vertical="center"/>
    </xf>
    <xf numFmtId="0" fontId="13" fillId="0" borderId="54" xfId="1" applyFont="1" applyBorder="1" applyAlignment="1">
      <alignment horizontal="center" vertical="center"/>
    </xf>
    <xf numFmtId="0" fontId="13" fillId="0" borderId="53" xfId="1" applyFont="1" applyBorder="1" applyAlignment="1">
      <alignment vertical="center"/>
    </xf>
    <xf numFmtId="0" fontId="13" fillId="0" borderId="22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1" fontId="13" fillId="0" borderId="9" xfId="1" applyNumberFormat="1" applyFont="1" applyBorder="1" applyAlignment="1">
      <alignment horizontal="center" vertical="center"/>
    </xf>
    <xf numFmtId="1" fontId="14" fillId="0" borderId="21" xfId="1" applyNumberFormat="1" applyFont="1" applyBorder="1" applyAlignment="1">
      <alignment horizontal="center" vertical="center"/>
    </xf>
    <xf numFmtId="0" fontId="13" fillId="3" borderId="16" xfId="1" applyFont="1" applyFill="1" applyBorder="1" applyAlignment="1">
      <alignment horizontal="center" vertical="center"/>
    </xf>
    <xf numFmtId="0" fontId="13" fillId="3" borderId="32" xfId="1" applyFont="1" applyFill="1" applyBorder="1" applyAlignment="1">
      <alignment horizontal="center" vertical="center"/>
    </xf>
    <xf numFmtId="0" fontId="13" fillId="3" borderId="106" xfId="1" applyFont="1" applyFill="1" applyBorder="1" applyAlignment="1">
      <alignment horizontal="center" vertical="center"/>
    </xf>
    <xf numFmtId="1" fontId="13" fillId="0" borderId="108" xfId="1" applyNumberFormat="1" applyFont="1" applyBorder="1" applyAlignment="1">
      <alignment horizontal="center" vertical="center"/>
    </xf>
    <xf numFmtId="1" fontId="18" fillId="0" borderId="108" xfId="1" applyNumberFormat="1" applyFont="1" applyBorder="1" applyAlignment="1">
      <alignment horizontal="center" vertical="center"/>
    </xf>
    <xf numFmtId="1" fontId="13" fillId="0" borderId="108" xfId="1" applyNumberFormat="1" applyFont="1" applyBorder="1" applyAlignment="1">
      <alignment vertical="center"/>
    </xf>
    <xf numFmtId="0" fontId="11" fillId="0" borderId="2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9" fillId="0" borderId="51" xfId="1" applyFont="1" applyBorder="1" applyAlignment="1">
      <alignment vertical="center"/>
    </xf>
    <xf numFmtId="0" fontId="11" fillId="0" borderId="52" xfId="1" applyFont="1" applyBorder="1" applyAlignment="1">
      <alignment vertical="center"/>
    </xf>
    <xf numFmtId="0" fontId="11" fillId="0" borderId="13" xfId="1" applyFont="1" applyBorder="1" applyAlignment="1">
      <alignment vertical="center"/>
    </xf>
    <xf numFmtId="3" fontId="13" fillId="0" borderId="51" xfId="1" applyNumberFormat="1" applyFont="1" applyBorder="1" applyAlignment="1">
      <alignment vertical="center"/>
    </xf>
    <xf numFmtId="3" fontId="13" fillId="0" borderId="12" xfId="1" applyNumberFormat="1" applyFont="1" applyBorder="1" applyAlignment="1">
      <alignment vertical="center"/>
    </xf>
    <xf numFmtId="0" fontId="17" fillId="0" borderId="18" xfId="1" applyFont="1" applyBorder="1" applyAlignment="1">
      <alignment horizontal="center" vertical="center" wrapText="1"/>
    </xf>
    <xf numFmtId="0" fontId="17" fillId="0" borderId="17" xfId="1" applyFont="1" applyBorder="1" applyAlignment="1">
      <alignment horizontal="center" vertical="center" wrapText="1"/>
    </xf>
    <xf numFmtId="0" fontId="21" fillId="0" borderId="45" xfId="1" applyFont="1" applyBorder="1" applyAlignment="1">
      <alignment horizontal="center" vertical="center"/>
    </xf>
    <xf numFmtId="0" fontId="21" fillId="0" borderId="44" xfId="1" applyFont="1" applyBorder="1" applyAlignment="1">
      <alignment horizontal="center" vertical="center"/>
    </xf>
    <xf numFmtId="0" fontId="21" fillId="0" borderId="104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0" borderId="101" xfId="1" applyFont="1" applyBorder="1" applyAlignment="1">
      <alignment horizontal="center" vertical="center"/>
    </xf>
    <xf numFmtId="0" fontId="23" fillId="0" borderId="100" xfId="1" applyFont="1" applyBorder="1" applyAlignment="1">
      <alignment horizontal="center" vertical="center"/>
    </xf>
    <xf numFmtId="0" fontId="24" fillId="0" borderId="90" xfId="1" applyFont="1" applyBorder="1" applyAlignment="1">
      <alignment horizontal="center" vertical="center" wrapText="1"/>
    </xf>
    <xf numFmtId="0" fontId="24" fillId="0" borderId="89" xfId="1" applyFont="1" applyBorder="1" applyAlignment="1">
      <alignment horizontal="center" vertical="center" wrapText="1"/>
    </xf>
    <xf numFmtId="0" fontId="25" fillId="3" borderId="16" xfId="1" applyFont="1" applyFill="1" applyBorder="1" applyAlignment="1">
      <alignment horizontal="center" vertical="center"/>
    </xf>
    <xf numFmtId="0" fontId="25" fillId="3" borderId="32" xfId="1" applyFont="1" applyFill="1" applyBorder="1" applyAlignment="1">
      <alignment horizontal="center" vertical="center"/>
    </xf>
    <xf numFmtId="0" fontId="25" fillId="3" borderId="106" xfId="1" applyFont="1" applyFill="1" applyBorder="1" applyAlignment="1">
      <alignment horizontal="center" vertical="center"/>
    </xf>
    <xf numFmtId="1" fontId="25" fillId="0" borderId="108" xfId="1" applyNumberFormat="1" applyFont="1" applyBorder="1" applyAlignment="1">
      <alignment horizontal="center" vertical="center"/>
    </xf>
    <xf numFmtId="1" fontId="25" fillId="0" borderId="108" xfId="1" applyNumberFormat="1" applyFont="1" applyBorder="1" applyAlignment="1">
      <alignment vertical="center"/>
    </xf>
    <xf numFmtId="0" fontId="23" fillId="6" borderId="64" xfId="1" applyFont="1" applyFill="1" applyBorder="1" applyAlignment="1">
      <alignment horizontal="center" vertical="center"/>
    </xf>
    <xf numFmtId="0" fontId="23" fillId="6" borderId="64" xfId="1" applyFont="1" applyFill="1" applyBorder="1" applyAlignment="1">
      <alignment horizontal="center" vertical="center" wrapText="1"/>
    </xf>
    <xf numFmtId="0" fontId="23" fillId="6" borderId="63" xfId="1" applyFont="1" applyFill="1" applyBorder="1" applyAlignment="1">
      <alignment horizontal="center" vertical="center"/>
    </xf>
    <xf numFmtId="0" fontId="23" fillId="6" borderId="16" xfId="1" applyFont="1" applyFill="1" applyBorder="1" applyAlignment="1">
      <alignment horizontal="center" vertical="center"/>
    </xf>
    <xf numFmtId="1" fontId="31" fillId="0" borderId="108" xfId="1" applyNumberFormat="1" applyFont="1" applyBorder="1" applyAlignment="1">
      <alignment horizontal="center" vertical="center"/>
    </xf>
    <xf numFmtId="1" fontId="24" fillId="0" borderId="108" xfId="1" applyNumberFormat="1" applyFont="1" applyBorder="1" applyAlignment="1">
      <alignment horizontal="center" vertical="center"/>
    </xf>
    <xf numFmtId="0" fontId="32" fillId="0" borderId="18" xfId="1" applyFont="1" applyBorder="1" applyAlignment="1">
      <alignment horizontal="center" vertical="center" wrapText="1"/>
    </xf>
    <xf numFmtId="0" fontId="32" fillId="0" borderId="17" xfId="1" applyFont="1" applyBorder="1" applyAlignment="1">
      <alignment horizontal="center" vertical="center" wrapText="1"/>
    </xf>
    <xf numFmtId="0" fontId="24" fillId="0" borderId="29" xfId="1" applyFont="1" applyBorder="1" applyAlignment="1">
      <alignment horizontal="center" vertical="center" wrapText="1"/>
    </xf>
    <xf numFmtId="0" fontId="24" fillId="0" borderId="10" xfId="1" applyFont="1" applyBorder="1" applyAlignment="1">
      <alignment horizontal="center" vertical="center" wrapText="1"/>
    </xf>
    <xf numFmtId="0" fontId="24" fillId="0" borderId="22" xfId="1" applyFont="1" applyBorder="1" applyAlignment="1">
      <alignment horizontal="center" vertical="center" wrapText="1"/>
    </xf>
    <xf numFmtId="0" fontId="24" fillId="0" borderId="93" xfId="1" applyFont="1" applyBorder="1" applyAlignment="1">
      <alignment horizontal="center" vertical="center"/>
    </xf>
    <xf numFmtId="0" fontId="24" fillId="0" borderId="92" xfId="1" applyFont="1" applyBorder="1" applyAlignment="1">
      <alignment horizontal="center" vertical="center"/>
    </xf>
    <xf numFmtId="0" fontId="24" fillId="0" borderId="61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24" fillId="0" borderId="12" xfId="1" applyFont="1" applyBorder="1" applyAlignment="1">
      <alignment horizontal="center" vertical="center"/>
    </xf>
    <xf numFmtId="0" fontId="24" fillId="0" borderId="86" xfId="1" applyFont="1" applyBorder="1" applyAlignment="1">
      <alignment horizontal="center" vertical="center"/>
    </xf>
    <xf numFmtId="0" fontId="24" fillId="0" borderId="11" xfId="1" applyFont="1" applyBorder="1" applyAlignment="1">
      <alignment horizontal="center" vertical="center"/>
    </xf>
    <xf numFmtId="0" fontId="24" fillId="0" borderId="10" xfId="1" applyFont="1" applyBorder="1" applyAlignment="1">
      <alignment horizontal="center" vertical="center"/>
    </xf>
    <xf numFmtId="0" fontId="24" fillId="0" borderId="9" xfId="1" applyFont="1" applyBorder="1" applyAlignment="1">
      <alignment horizontal="center" vertical="center"/>
    </xf>
    <xf numFmtId="0" fontId="24" fillId="0" borderId="23" xfId="1" applyFont="1" applyBorder="1" applyAlignment="1">
      <alignment horizontal="center" vertical="center"/>
    </xf>
    <xf numFmtId="0" fontId="24" fillId="0" borderId="8" xfId="1" applyFont="1" applyBorder="1" applyAlignment="1">
      <alignment horizontal="center" vertical="center"/>
    </xf>
    <xf numFmtId="0" fontId="24" fillId="0" borderId="62" xfId="1" applyFont="1" applyBorder="1" applyAlignment="1">
      <alignment horizontal="center" vertical="center"/>
    </xf>
    <xf numFmtId="0" fontId="24" fillId="0" borderId="67" xfId="1" applyFont="1" applyBorder="1" applyAlignment="1">
      <alignment horizontal="center" vertical="center"/>
    </xf>
    <xf numFmtId="0" fontId="24" fillId="0" borderId="60" xfId="1" applyFont="1" applyBorder="1" applyAlignment="1">
      <alignment horizontal="center" vertical="center"/>
    </xf>
    <xf numFmtId="0" fontId="24" fillId="0" borderId="55" xfId="1" applyFont="1" applyBorder="1" applyAlignment="1">
      <alignment horizontal="center" vertical="center"/>
    </xf>
    <xf numFmtId="0" fontId="24" fillId="0" borderId="54" xfId="1" applyFont="1" applyBorder="1" applyAlignment="1">
      <alignment horizontal="center" vertical="center"/>
    </xf>
    <xf numFmtId="0" fontId="24" fillId="0" borderId="22" xfId="1" applyFont="1" applyBorder="1" applyAlignment="1">
      <alignment horizontal="center" vertical="center"/>
    </xf>
    <xf numFmtId="0" fontId="24" fillId="0" borderId="21" xfId="1" applyFont="1" applyBorder="1" applyAlignment="1">
      <alignment horizontal="center" vertical="center"/>
    </xf>
    <xf numFmtId="0" fontId="24" fillId="0" borderId="85" xfId="1" applyFont="1" applyBorder="1" applyAlignment="1">
      <alignment horizontal="center" vertical="center"/>
    </xf>
    <xf numFmtId="0" fontId="24" fillId="0" borderId="84" xfId="1" applyFont="1" applyBorder="1" applyAlignment="1">
      <alignment horizontal="center" vertical="center"/>
    </xf>
    <xf numFmtId="0" fontId="24" fillId="0" borderId="83" xfId="1" applyFont="1" applyBorder="1" applyAlignment="1">
      <alignment horizontal="center" vertical="center"/>
    </xf>
    <xf numFmtId="0" fontId="24" fillId="0" borderId="77" xfId="1" applyFont="1" applyBorder="1" applyAlignment="1">
      <alignment horizontal="center" vertical="center"/>
    </xf>
    <xf numFmtId="0" fontId="24" fillId="0" borderId="82" xfId="1" applyFont="1" applyBorder="1" applyAlignment="1">
      <alignment horizontal="center" vertical="center"/>
    </xf>
    <xf numFmtId="0" fontId="24" fillId="0" borderId="76" xfId="1" applyFont="1" applyBorder="1" applyAlignment="1">
      <alignment horizontal="center" vertical="center"/>
    </xf>
    <xf numFmtId="0" fontId="24" fillId="0" borderId="3" xfId="1" applyFont="1" applyBorder="1" applyAlignment="1">
      <alignment horizontal="center" vertical="center"/>
    </xf>
    <xf numFmtId="0" fontId="24" fillId="0" borderId="78" xfId="1" applyFont="1" applyBorder="1" applyAlignment="1">
      <alignment horizontal="center" vertical="center"/>
    </xf>
    <xf numFmtId="0" fontId="24" fillId="0" borderId="77" xfId="1" applyFont="1" applyBorder="1" applyAlignment="1">
      <alignment horizontal="center" vertical="center" readingOrder="1"/>
    </xf>
    <xf numFmtId="0" fontId="24" fillId="0" borderId="76" xfId="1" applyFont="1" applyBorder="1" applyAlignment="1">
      <alignment horizontal="center" vertical="center" readingOrder="1"/>
    </xf>
    <xf numFmtId="0" fontId="24" fillId="0" borderId="75" xfId="1" applyFont="1" applyBorder="1" applyAlignment="1">
      <alignment horizontal="center" vertical="center"/>
    </xf>
    <xf numFmtId="0" fontId="24" fillId="0" borderId="51" xfId="1" applyFont="1" applyBorder="1" applyAlignment="1">
      <alignment horizontal="center" vertical="center" readingOrder="1"/>
    </xf>
    <xf numFmtId="0" fontId="24" fillId="0" borderId="53" xfId="1" applyFont="1" applyBorder="1" applyAlignment="1">
      <alignment horizontal="center" vertical="center" readingOrder="1"/>
    </xf>
    <xf numFmtId="10" fontId="24" fillId="0" borderId="25" xfId="2" applyNumberFormat="1" applyFont="1" applyFill="1" applyBorder="1" applyAlignment="1">
      <alignment horizontal="center" vertical="center"/>
    </xf>
    <xf numFmtId="10" fontId="24" fillId="0" borderId="1" xfId="2" applyNumberFormat="1" applyFont="1" applyFill="1" applyBorder="1" applyAlignment="1">
      <alignment horizontal="center" vertical="center"/>
    </xf>
    <xf numFmtId="3" fontId="24" fillId="0" borderId="8" xfId="1" applyNumberFormat="1" applyFont="1" applyBorder="1" applyAlignment="1">
      <alignment horizontal="center" vertical="center"/>
    </xf>
    <xf numFmtId="0" fontId="33" fillId="0" borderId="9" xfId="1" applyFont="1" applyBorder="1" applyAlignment="1">
      <alignment horizontal="center" vertical="center"/>
    </xf>
    <xf numFmtId="0" fontId="24" fillId="0" borderId="52" xfId="1" applyFont="1" applyBorder="1" applyAlignment="1">
      <alignment horizontal="center" vertical="center"/>
    </xf>
    <xf numFmtId="0" fontId="31" fillId="0" borderId="51" xfId="1" applyFont="1" applyBorder="1" applyAlignment="1">
      <alignment horizontal="center" vertical="center"/>
    </xf>
    <xf numFmtId="3" fontId="24" fillId="0" borderId="51" xfId="1" applyNumberFormat="1" applyFont="1" applyBorder="1" applyAlignment="1">
      <alignment horizontal="center" vertical="center"/>
    </xf>
    <xf numFmtId="0" fontId="23" fillId="0" borderId="0" xfId="1" applyFont="1" applyAlignment="1">
      <alignment horizontal="right" vertical="center"/>
    </xf>
    <xf numFmtId="0" fontId="23" fillId="0" borderId="111" xfId="1" applyFont="1" applyBorder="1" applyAlignment="1">
      <alignment horizontal="right" vertical="center"/>
    </xf>
    <xf numFmtId="3" fontId="24" fillId="0" borderId="12" xfId="1" applyNumberFormat="1" applyFont="1" applyBorder="1" applyAlignment="1">
      <alignment horizontal="center" vertical="center"/>
    </xf>
    <xf numFmtId="0" fontId="24" fillId="0" borderId="53" xfId="1" applyFont="1" applyBorder="1" applyAlignment="1">
      <alignment horizontal="center" vertical="center"/>
    </xf>
    <xf numFmtId="0" fontId="23" fillId="0" borderId="111" xfId="1" applyFont="1" applyBorder="1" applyAlignment="1">
      <alignment horizontal="center" vertical="center"/>
    </xf>
    <xf numFmtId="0" fontId="23" fillId="0" borderId="101" xfId="1" applyFont="1" applyBorder="1" applyAlignment="1">
      <alignment horizontal="right" vertical="center"/>
    </xf>
    <xf numFmtId="0" fontId="3" fillId="3" borderId="16" xfId="1" applyFont="1" applyFill="1" applyBorder="1" applyAlignment="1">
      <alignment horizontal="center" vertical="center"/>
    </xf>
    <xf numFmtId="0" fontId="35" fillId="0" borderId="11" xfId="1" applyFont="1" applyBorder="1" applyAlignment="1">
      <alignment horizontal="center" vertical="center"/>
    </xf>
    <xf numFmtId="0" fontId="35" fillId="0" borderId="8" xfId="1" applyFont="1" applyBorder="1" applyAlignment="1">
      <alignment horizontal="center" vertical="center"/>
    </xf>
    <xf numFmtId="0" fontId="35" fillId="0" borderId="67" xfId="1" applyFont="1" applyBorder="1" applyAlignment="1">
      <alignment horizontal="center" vertical="center"/>
    </xf>
    <xf numFmtId="0" fontId="35" fillId="0" borderId="12" xfId="1" applyFont="1" applyBorder="1" applyAlignment="1">
      <alignment horizontal="center" vertical="center"/>
    </xf>
    <xf numFmtId="0" fontId="35" fillId="0" borderId="9" xfId="1" applyFont="1" applyBorder="1" applyAlignment="1">
      <alignment horizontal="center" vertical="center"/>
    </xf>
    <xf numFmtId="0" fontId="35" fillId="0" borderId="21" xfId="1" applyFont="1" applyBorder="1" applyAlignment="1">
      <alignment horizontal="center" vertical="center"/>
    </xf>
    <xf numFmtId="0" fontId="35" fillId="0" borderId="77" xfId="1" applyFont="1" applyBorder="1" applyAlignment="1">
      <alignment horizontal="center" vertical="center"/>
    </xf>
    <xf numFmtId="3" fontId="35" fillId="0" borderId="8" xfId="1" applyNumberFormat="1" applyFont="1" applyBorder="1" applyAlignment="1">
      <alignment horizontal="center" vertical="center"/>
    </xf>
    <xf numFmtId="0" fontId="37" fillId="0" borderId="9" xfId="1" applyFont="1" applyBorder="1" applyAlignment="1">
      <alignment horizontal="center" vertical="center"/>
    </xf>
    <xf numFmtId="0" fontId="34" fillId="0" borderId="51" xfId="1" applyFont="1" applyBorder="1" applyAlignment="1">
      <alignment horizontal="center" vertical="center" readingOrder="1"/>
    </xf>
    <xf numFmtId="0" fontId="34" fillId="0" borderId="53" xfId="1" applyFont="1" applyBorder="1" applyAlignment="1">
      <alignment horizontal="center" vertical="center" readingOrder="1"/>
    </xf>
    <xf numFmtId="0" fontId="23" fillId="0" borderId="61" xfId="1" applyFont="1" applyBorder="1" applyAlignment="1">
      <alignment horizontal="center" vertical="center"/>
    </xf>
    <xf numFmtId="0" fontId="31" fillId="0" borderId="9" xfId="1" applyFont="1" applyBorder="1" applyAlignment="1">
      <alignment horizontal="center" vertical="center"/>
    </xf>
    <xf numFmtId="3" fontId="34" fillId="0" borderId="9" xfId="1" applyNumberFormat="1" applyFont="1" applyBorder="1" applyAlignment="1">
      <alignment horizontal="center" vertical="center"/>
    </xf>
    <xf numFmtId="0" fontId="3" fillId="3" borderId="64" xfId="1" applyFont="1" applyFill="1" applyBorder="1" applyAlignment="1">
      <alignment horizontal="center" vertical="center" wrapText="1"/>
    </xf>
    <xf numFmtId="0" fontId="3" fillId="3" borderId="64" xfId="1" applyFont="1" applyFill="1" applyBorder="1" applyAlignment="1">
      <alignment horizontal="center" vertical="center"/>
    </xf>
    <xf numFmtId="0" fontId="3" fillId="3" borderId="63" xfId="1" applyFont="1" applyFill="1" applyBorder="1" applyAlignment="1">
      <alignment horizontal="center" vertical="center"/>
    </xf>
    <xf numFmtId="0" fontId="23" fillId="0" borderId="93" xfId="1" applyFont="1" applyBorder="1" applyAlignment="1">
      <alignment horizontal="center" vertical="center"/>
    </xf>
    <xf numFmtId="0" fontId="23" fillId="0" borderId="92" xfId="1" applyFont="1" applyBorder="1" applyAlignment="1">
      <alignment horizontal="center" vertical="center"/>
    </xf>
    <xf numFmtId="1" fontId="25" fillId="0" borderId="64" xfId="1" applyNumberFormat="1" applyFont="1" applyBorder="1" applyAlignment="1">
      <alignment horizontal="center" vertical="center"/>
    </xf>
    <xf numFmtId="1" fontId="31" fillId="0" borderId="9" xfId="1" applyNumberFormat="1" applyFont="1" applyBorder="1" applyAlignment="1">
      <alignment horizontal="center" vertical="center"/>
    </xf>
    <xf numFmtId="1" fontId="25" fillId="0" borderId="9" xfId="1" applyNumberFormat="1" applyFont="1" applyBorder="1" applyAlignment="1">
      <alignment vertical="center"/>
    </xf>
    <xf numFmtId="1" fontId="24" fillId="0" borderId="9" xfId="1" applyNumberFormat="1" applyFont="1" applyBorder="1" applyAlignment="1">
      <alignment horizontal="center" vertical="center"/>
    </xf>
    <xf numFmtId="0" fontId="35" fillId="0" borderId="76" xfId="1" applyFont="1" applyBorder="1" applyAlignment="1">
      <alignment horizontal="center" vertical="center"/>
    </xf>
    <xf numFmtId="0" fontId="23" fillId="0" borderId="113" xfId="1" applyFont="1" applyBorder="1" applyAlignment="1">
      <alignment horizontal="center" vertical="center"/>
    </xf>
    <xf numFmtId="0" fontId="23" fillId="0" borderId="10" xfId="1" applyFont="1" applyBorder="1" applyAlignment="1">
      <alignment horizontal="center" vertical="center"/>
    </xf>
    <xf numFmtId="0" fontId="23" fillId="0" borderId="13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center"/>
    </xf>
    <xf numFmtId="0" fontId="25" fillId="0" borderId="0" xfId="1" applyFont="1" applyAlignment="1">
      <alignment horizontal="right" vertical="center"/>
    </xf>
    <xf numFmtId="0" fontId="25" fillId="0" borderId="111" xfId="1" applyFont="1" applyBorder="1" applyAlignment="1">
      <alignment horizontal="right" vertical="center"/>
    </xf>
    <xf numFmtId="0" fontId="25" fillId="0" borderId="101" xfId="1" applyFont="1" applyBorder="1" applyAlignment="1">
      <alignment horizontal="right" vertical="center"/>
    </xf>
    <xf numFmtId="10" fontId="25" fillId="0" borderId="25" xfId="2" applyNumberFormat="1" applyFont="1" applyFill="1" applyBorder="1" applyAlignment="1">
      <alignment horizontal="center" vertical="center"/>
    </xf>
    <xf numFmtId="165" fontId="25" fillId="0" borderId="1" xfId="2" applyNumberFormat="1" applyFont="1" applyFill="1" applyBorder="1" applyAlignment="1">
      <alignment horizontal="center" vertical="center"/>
    </xf>
    <xf numFmtId="10" fontId="25" fillId="0" borderId="1" xfId="2" applyNumberFormat="1" applyFont="1" applyFill="1" applyBorder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39" fillId="0" borderId="18" xfId="1" applyFont="1" applyBorder="1" applyAlignment="1">
      <alignment horizontal="center" vertical="center" wrapText="1"/>
    </xf>
    <xf numFmtId="0" fontId="39" fillId="0" borderId="17" xfId="1" applyFont="1" applyBorder="1" applyAlignment="1">
      <alignment horizontal="center" vertical="center" wrapText="1"/>
    </xf>
    <xf numFmtId="0" fontId="31" fillId="0" borderId="12" xfId="1" applyFont="1" applyBorder="1" applyAlignment="1">
      <alignment horizontal="center" vertical="center"/>
    </xf>
    <xf numFmtId="3" fontId="35" fillId="0" borderId="1" xfId="1" applyNumberFormat="1" applyFont="1" applyBorder="1" applyAlignment="1">
      <alignment horizontal="center" vertical="center"/>
    </xf>
    <xf numFmtId="3" fontId="35" fillId="0" borderId="9" xfId="1" applyNumberFormat="1" applyFont="1" applyBorder="1" applyAlignment="1">
      <alignment horizontal="center" vertical="center"/>
    </xf>
    <xf numFmtId="0" fontId="39" fillId="0" borderId="19" xfId="1" applyFont="1" applyBorder="1" applyAlignment="1">
      <alignment horizontal="center" vertical="center" wrapText="1"/>
    </xf>
    <xf numFmtId="0" fontId="31" fillId="0" borderId="51" xfId="1" applyFont="1" applyBorder="1" applyAlignment="1">
      <alignment horizontal="center" vertical="center"/>
    </xf>
    <xf numFmtId="0" fontId="31" fillId="0" borderId="12" xfId="1" applyFont="1" applyBorder="1" applyAlignment="1">
      <alignment horizontal="center" vertical="center"/>
    </xf>
    <xf numFmtId="0" fontId="25" fillId="3" borderId="32" xfId="1" applyFont="1" applyFill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0" borderId="111" xfId="1" applyFont="1" applyBorder="1" applyAlignment="1">
      <alignment horizontal="center" vertical="center"/>
    </xf>
    <xf numFmtId="0" fontId="21" fillId="0" borderId="44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5" fillId="0" borderId="0" xfId="1" applyFont="1" applyAlignment="1">
      <alignment horizontal="right" vertical="center"/>
    </xf>
    <xf numFmtId="0" fontId="25" fillId="0" borderId="101" xfId="1" applyFont="1" applyBorder="1" applyAlignment="1">
      <alignment horizontal="right" vertical="center"/>
    </xf>
    <xf numFmtId="0" fontId="3" fillId="3" borderId="64" xfId="1" applyFont="1" applyFill="1" applyBorder="1" applyAlignment="1">
      <alignment horizontal="center" vertical="center"/>
    </xf>
    <xf numFmtId="0" fontId="35" fillId="0" borderId="12" xfId="1" applyFont="1" applyBorder="1" applyAlignment="1">
      <alignment horizontal="center" vertical="center"/>
    </xf>
    <xf numFmtId="0" fontId="24" fillId="0" borderId="10" xfId="1" applyFont="1" applyBorder="1" applyAlignment="1">
      <alignment horizontal="center" vertical="center"/>
    </xf>
    <xf numFmtId="0" fontId="35" fillId="0" borderId="9" xfId="1" applyFont="1" applyBorder="1" applyAlignment="1">
      <alignment horizontal="center" vertical="center"/>
    </xf>
    <xf numFmtId="0" fontId="35" fillId="0" borderId="21" xfId="1" applyFont="1" applyBorder="1" applyAlignment="1">
      <alignment horizontal="center" vertical="center"/>
    </xf>
    <xf numFmtId="1" fontId="25" fillId="0" borderId="64" xfId="1" applyNumberFormat="1" applyFont="1" applyBorder="1" applyAlignment="1">
      <alignment horizontal="center" vertical="center"/>
    </xf>
    <xf numFmtId="0" fontId="39" fillId="0" borderId="18" xfId="1" applyFont="1" applyBorder="1" applyAlignment="1">
      <alignment horizontal="center" vertical="center" wrapText="1"/>
    </xf>
    <xf numFmtId="0" fontId="39" fillId="0" borderId="17" xfId="1" applyFont="1" applyBorder="1" applyAlignment="1">
      <alignment horizontal="center" vertical="center" wrapText="1"/>
    </xf>
    <xf numFmtId="0" fontId="39" fillId="0" borderId="19" xfId="1" applyFont="1" applyBorder="1" applyAlignment="1">
      <alignment horizontal="center" vertical="center" wrapText="1"/>
    </xf>
    <xf numFmtId="0" fontId="31" fillId="0" borderId="51" xfId="1" applyFont="1" applyBorder="1" applyAlignment="1">
      <alignment horizontal="center" vertical="center"/>
    </xf>
    <xf numFmtId="0" fontId="31" fillId="0" borderId="12" xfId="1" applyFont="1" applyBorder="1" applyAlignment="1">
      <alignment horizontal="center" vertical="center"/>
    </xf>
    <xf numFmtId="0" fontId="25" fillId="3" borderId="32" xfId="1" applyFont="1" applyFill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0" borderId="111" xfId="1" applyFont="1" applyBorder="1" applyAlignment="1">
      <alignment horizontal="center" vertical="center"/>
    </xf>
    <xf numFmtId="0" fontId="21" fillId="0" borderId="44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5" fillId="0" borderId="0" xfId="1" applyFont="1" applyAlignment="1">
      <alignment horizontal="right" vertical="center"/>
    </xf>
    <xf numFmtId="0" fontId="25" fillId="0" borderId="101" xfId="1" applyFont="1" applyBorder="1" applyAlignment="1">
      <alignment horizontal="right" vertical="center"/>
    </xf>
    <xf numFmtId="0" fontId="3" fillId="3" borderId="64" xfId="1" applyFont="1" applyFill="1" applyBorder="1" applyAlignment="1">
      <alignment horizontal="center" vertical="center"/>
    </xf>
    <xf numFmtId="0" fontId="35" fillId="0" borderId="12" xfId="1" applyFont="1" applyBorder="1" applyAlignment="1">
      <alignment horizontal="center" vertical="center"/>
    </xf>
    <xf numFmtId="0" fontId="24" fillId="0" borderId="10" xfId="1" applyFont="1" applyBorder="1" applyAlignment="1">
      <alignment horizontal="center" vertical="center"/>
    </xf>
    <xf numFmtId="0" fontId="35" fillId="0" borderId="9" xfId="1" applyFont="1" applyBorder="1" applyAlignment="1">
      <alignment horizontal="center" vertical="center"/>
    </xf>
    <xf numFmtId="0" fontId="35" fillId="0" borderId="21" xfId="1" applyFont="1" applyBorder="1" applyAlignment="1">
      <alignment horizontal="center" vertical="center"/>
    </xf>
    <xf numFmtId="1" fontId="25" fillId="0" borderId="64" xfId="1" applyNumberFormat="1" applyFont="1" applyBorder="1" applyAlignment="1">
      <alignment horizontal="center" vertical="center"/>
    </xf>
    <xf numFmtId="0" fontId="39" fillId="0" borderId="18" xfId="1" applyFont="1" applyBorder="1" applyAlignment="1">
      <alignment horizontal="center" vertical="center" wrapText="1"/>
    </xf>
    <xf numFmtId="0" fontId="39" fillId="0" borderId="17" xfId="1" applyFont="1" applyBorder="1" applyAlignment="1">
      <alignment horizontal="center" vertical="center" wrapText="1"/>
    </xf>
    <xf numFmtId="0" fontId="39" fillId="0" borderId="19" xfId="1" applyFont="1" applyBorder="1" applyAlignment="1">
      <alignment horizontal="center" vertical="center" wrapText="1"/>
    </xf>
    <xf numFmtId="0" fontId="23" fillId="0" borderId="4" xfId="1" applyFont="1" applyBorder="1" applyAlignment="1">
      <alignment horizontal="right" vertical="center"/>
    </xf>
    <xf numFmtId="0" fontId="23" fillId="0" borderId="0" xfId="1" applyFont="1" applyAlignment="1">
      <alignment horizontal="right" vertical="center"/>
    </xf>
    <xf numFmtId="0" fontId="23" fillId="0" borderId="0" xfId="1" applyFont="1" applyAlignment="1">
      <alignment horizontal="center" vertical="center"/>
    </xf>
    <xf numFmtId="0" fontId="23" fillId="0" borderId="103" xfId="1" applyFont="1" applyBorder="1" applyAlignment="1">
      <alignment horizontal="center" vertical="center"/>
    </xf>
    <xf numFmtId="0" fontId="23" fillId="0" borderId="111" xfId="1" applyFont="1" applyBorder="1" applyAlignment="1">
      <alignment horizontal="center" vertical="center"/>
    </xf>
    <xf numFmtId="0" fontId="23" fillId="0" borderId="112" xfId="1" applyFont="1" applyBorder="1" applyAlignment="1">
      <alignment horizontal="center" vertical="center"/>
    </xf>
    <xf numFmtId="0" fontId="22" fillId="0" borderId="44" xfId="1" applyFont="1" applyBorder="1" applyAlignment="1">
      <alignment horizontal="center" vertical="center"/>
    </xf>
    <xf numFmtId="0" fontId="21" fillId="0" borderId="44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103" xfId="1" applyFont="1" applyBorder="1" applyAlignment="1">
      <alignment horizontal="center" vertical="center"/>
    </xf>
    <xf numFmtId="0" fontId="23" fillId="0" borderId="102" xfId="1" applyFont="1" applyBorder="1" applyAlignment="1">
      <alignment horizontal="right" vertical="center"/>
    </xf>
    <xf numFmtId="0" fontId="23" fillId="0" borderId="101" xfId="1" applyFont="1" applyBorder="1" applyAlignment="1">
      <alignment horizontal="right" vertical="center"/>
    </xf>
    <xf numFmtId="0" fontId="23" fillId="6" borderId="41" xfId="1" applyFont="1" applyFill="1" applyBorder="1" applyAlignment="1">
      <alignment horizontal="center" vertical="center"/>
    </xf>
    <xf numFmtId="0" fontId="23" fillId="6" borderId="31" xfId="1" applyFont="1" applyFill="1" applyBorder="1" applyAlignment="1">
      <alignment horizontal="center" vertical="center"/>
    </xf>
    <xf numFmtId="0" fontId="23" fillId="6" borderId="30" xfId="1" applyFont="1" applyFill="1" applyBorder="1" applyAlignment="1">
      <alignment horizontal="center" vertical="center"/>
    </xf>
    <xf numFmtId="164" fontId="23" fillId="6" borderId="31" xfId="1" applyNumberFormat="1" applyFont="1" applyFill="1" applyBorder="1" applyAlignment="1">
      <alignment horizontal="center" vertical="center"/>
    </xf>
    <xf numFmtId="164" fontId="23" fillId="6" borderId="30" xfId="1" applyNumberFormat="1" applyFont="1" applyFill="1" applyBorder="1" applyAlignment="1">
      <alignment horizontal="center" vertical="center"/>
    </xf>
    <xf numFmtId="0" fontId="24" fillId="0" borderId="19" xfId="1" applyFont="1" applyBorder="1" applyAlignment="1">
      <alignment horizontal="center" vertical="center"/>
    </xf>
    <xf numFmtId="0" fontId="24" fillId="0" borderId="99" xfId="1" applyFont="1" applyBorder="1" applyAlignment="1">
      <alignment horizontal="center" vertical="center"/>
    </xf>
    <xf numFmtId="0" fontId="24" fillId="0" borderId="34" xfId="1" applyFont="1" applyBorder="1" applyAlignment="1">
      <alignment horizontal="center" vertical="center"/>
    </xf>
    <xf numFmtId="0" fontId="24" fillId="0" borderId="17" xfId="1" applyFont="1" applyBorder="1" applyAlignment="1">
      <alignment horizontal="center" vertical="center"/>
    </xf>
    <xf numFmtId="0" fontId="23" fillId="0" borderId="98" xfId="1" applyFont="1" applyBorder="1" applyAlignment="1">
      <alignment horizontal="center" vertical="center"/>
    </xf>
    <xf numFmtId="0" fontId="23" fillId="0" borderId="91" xfId="1" applyFont="1" applyBorder="1" applyAlignment="1">
      <alignment horizontal="center" vertical="center"/>
    </xf>
    <xf numFmtId="0" fontId="24" fillId="0" borderId="96" xfId="1" applyFont="1" applyBorder="1" applyAlignment="1">
      <alignment horizontal="center" vertical="center"/>
    </xf>
    <xf numFmtId="0" fontId="24" fillId="0" borderId="88" xfId="1" applyFont="1" applyBorder="1" applyAlignment="1">
      <alignment horizontal="center" vertical="center"/>
    </xf>
    <xf numFmtId="0" fontId="24" fillId="0" borderId="97" xfId="1" applyFont="1" applyBorder="1" applyAlignment="1">
      <alignment horizontal="center" vertical="center"/>
    </xf>
    <xf numFmtId="0" fontId="24" fillId="0" borderId="94" xfId="1" applyFont="1" applyBorder="1" applyAlignment="1">
      <alignment horizontal="center" vertical="center"/>
    </xf>
    <xf numFmtId="0" fontId="24" fillId="0" borderId="96" xfId="1" applyFont="1" applyBorder="1" applyAlignment="1">
      <alignment horizontal="center" vertical="center" wrapText="1"/>
    </xf>
    <xf numFmtId="0" fontId="24" fillId="0" borderId="88" xfId="1" applyFont="1" applyBorder="1" applyAlignment="1">
      <alignment horizontal="center" vertical="center" wrapText="1"/>
    </xf>
    <xf numFmtId="0" fontId="24" fillId="0" borderId="81" xfId="1" applyFont="1" applyBorder="1" applyAlignment="1">
      <alignment horizontal="center" vertical="center"/>
    </xf>
    <xf numFmtId="0" fontId="24" fillId="0" borderId="80" xfId="1" applyFont="1" applyBorder="1" applyAlignment="1">
      <alignment horizontal="center" vertical="center"/>
    </xf>
    <xf numFmtId="0" fontId="24" fillId="0" borderId="79" xfId="1" applyFont="1" applyBorder="1" applyAlignment="1">
      <alignment horizontal="center" vertical="center"/>
    </xf>
    <xf numFmtId="0" fontId="24" fillId="0" borderId="18" xfId="1" applyFont="1" applyBorder="1" applyAlignment="1">
      <alignment horizontal="center" vertical="center"/>
    </xf>
    <xf numFmtId="0" fontId="24" fillId="0" borderId="40" xfId="1" applyFont="1" applyBorder="1" applyAlignment="1">
      <alignment horizontal="center" vertical="center"/>
    </xf>
    <xf numFmtId="0" fontId="24" fillId="0" borderId="78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4" fillId="0" borderId="75" xfId="1" applyFont="1" applyBorder="1" applyAlignment="1">
      <alignment horizontal="center" vertical="center"/>
    </xf>
    <xf numFmtId="0" fontId="31" fillId="0" borderId="74" xfId="1" applyFont="1" applyBorder="1" applyAlignment="1">
      <alignment horizontal="center" vertical="center"/>
    </xf>
    <xf numFmtId="0" fontId="31" fillId="0" borderId="26" xfId="1" applyFont="1" applyBorder="1" applyAlignment="1">
      <alignment horizontal="center" vertical="center"/>
    </xf>
    <xf numFmtId="0" fontId="31" fillId="0" borderId="73" xfId="1" applyFont="1" applyBorder="1" applyAlignment="1">
      <alignment horizontal="center" vertical="center"/>
    </xf>
    <xf numFmtId="0" fontId="31" fillId="0" borderId="3" xfId="1" applyFont="1" applyBorder="1" applyAlignment="1">
      <alignment horizontal="center" vertical="center"/>
    </xf>
    <xf numFmtId="0" fontId="31" fillId="0" borderId="2" xfId="1" applyFont="1" applyBorder="1" applyAlignment="1">
      <alignment horizontal="center" vertical="center"/>
    </xf>
    <xf numFmtId="0" fontId="31" fillId="0" borderId="72" xfId="1" applyFont="1" applyBorder="1" applyAlignment="1">
      <alignment horizontal="center" vertical="center"/>
    </xf>
    <xf numFmtId="49" fontId="24" fillId="0" borderId="95" xfId="1" applyNumberFormat="1" applyFont="1" applyBorder="1" applyAlignment="1">
      <alignment horizontal="center" vertical="center" wrapText="1"/>
    </xf>
    <xf numFmtId="49" fontId="24" fillId="0" borderId="87" xfId="1" applyNumberFormat="1" applyFont="1" applyBorder="1" applyAlignment="1">
      <alignment horizontal="center" vertical="center" wrapText="1"/>
    </xf>
    <xf numFmtId="0" fontId="24" fillId="0" borderId="85" xfId="1" applyFont="1" applyBorder="1" applyAlignment="1">
      <alignment horizontal="center" vertical="center"/>
    </xf>
    <xf numFmtId="0" fontId="24" fillId="0" borderId="82" xfId="1" applyFont="1" applyBorder="1" applyAlignment="1">
      <alignment horizontal="center" vertical="center"/>
    </xf>
    <xf numFmtId="0" fontId="24" fillId="0" borderId="3" xfId="1" applyFont="1" applyBorder="1" applyAlignment="1">
      <alignment horizontal="center" vertical="center"/>
    </xf>
    <xf numFmtId="0" fontId="24" fillId="0" borderId="2" xfId="1" applyFont="1" applyBorder="1" applyAlignment="1">
      <alignment horizontal="center" vertical="center"/>
    </xf>
    <xf numFmtId="0" fontId="24" fillId="0" borderId="24" xfId="1" applyFont="1" applyBorder="1" applyAlignment="1">
      <alignment horizontal="center" vertical="center"/>
    </xf>
    <xf numFmtId="0" fontId="31" fillId="0" borderId="71" xfId="1" applyFont="1" applyBorder="1" applyAlignment="1">
      <alignment horizontal="center" vertical="center" wrapText="1"/>
    </xf>
    <xf numFmtId="0" fontId="31" fillId="0" borderId="70" xfId="1" applyFont="1" applyBorder="1" applyAlignment="1">
      <alignment horizontal="center" vertical="center" wrapText="1"/>
    </xf>
    <xf numFmtId="0" fontId="31" fillId="0" borderId="69" xfId="1" applyFont="1" applyBorder="1" applyAlignment="1">
      <alignment horizontal="center" vertical="center" wrapText="1"/>
    </xf>
    <xf numFmtId="0" fontId="31" fillId="0" borderId="50" xfId="1" applyFont="1" applyBorder="1" applyAlignment="1">
      <alignment horizontal="center" vertical="center" wrapText="1"/>
    </xf>
    <xf numFmtId="0" fontId="31" fillId="0" borderId="49" xfId="1" applyFont="1" applyBorder="1" applyAlignment="1">
      <alignment horizontal="center" vertical="center" wrapText="1"/>
    </xf>
    <xf numFmtId="0" fontId="31" fillId="0" borderId="66" xfId="1" applyFont="1" applyBorder="1" applyAlignment="1">
      <alignment horizontal="center" vertical="center" wrapText="1"/>
    </xf>
    <xf numFmtId="10" fontId="24" fillId="0" borderId="68" xfId="2" applyNumberFormat="1" applyFont="1" applyFill="1" applyBorder="1" applyAlignment="1">
      <alignment horizontal="center" vertical="center"/>
    </xf>
    <xf numFmtId="10" fontId="24" fillId="0" borderId="65" xfId="2" applyNumberFormat="1" applyFont="1" applyFill="1" applyBorder="1" applyAlignment="1">
      <alignment horizontal="center" vertical="center"/>
    </xf>
    <xf numFmtId="0" fontId="23" fillId="6" borderId="29" xfId="1" applyFont="1" applyFill="1" applyBorder="1" applyAlignment="1">
      <alignment horizontal="center" vertical="center"/>
    </xf>
    <xf numFmtId="0" fontId="23" fillId="6" borderId="64" xfId="1" applyFont="1" applyFill="1" applyBorder="1" applyAlignment="1">
      <alignment horizontal="center" vertical="center"/>
    </xf>
    <xf numFmtId="0" fontId="24" fillId="0" borderId="52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31" fillId="0" borderId="51" xfId="1" applyFont="1" applyBorder="1" applyAlignment="1">
      <alignment horizontal="center" vertical="center"/>
    </xf>
    <xf numFmtId="0" fontId="31" fillId="0" borderId="12" xfId="1" applyFont="1" applyBorder="1" applyAlignment="1">
      <alignment horizontal="center" vertical="center"/>
    </xf>
    <xf numFmtId="3" fontId="24" fillId="0" borderId="51" xfId="1" applyNumberFormat="1" applyFont="1" applyBorder="1" applyAlignment="1">
      <alignment horizontal="center" vertical="center"/>
    </xf>
    <xf numFmtId="3" fontId="24" fillId="0" borderId="12" xfId="1" applyNumberFormat="1" applyFont="1" applyBorder="1" applyAlignment="1">
      <alignment horizontal="center" vertical="center"/>
    </xf>
    <xf numFmtId="0" fontId="24" fillId="0" borderId="58" xfId="1" applyFont="1" applyBorder="1" applyAlignment="1">
      <alignment horizontal="center" vertical="center"/>
    </xf>
    <xf numFmtId="0" fontId="24" fillId="0" borderId="57" xfId="1" applyFont="1" applyBorder="1" applyAlignment="1">
      <alignment horizontal="center" vertical="center"/>
    </xf>
    <xf numFmtId="0" fontId="24" fillId="0" borderId="56" xfId="1" applyFont="1" applyBorder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4" fillId="0" borderId="49" xfId="1" applyFont="1" applyBorder="1" applyAlignment="1">
      <alignment horizontal="center" vertical="center"/>
    </xf>
    <xf numFmtId="0" fontId="24" fillId="0" borderId="53" xfId="1" applyFont="1" applyBorder="1" applyAlignment="1">
      <alignment horizontal="center" vertical="center"/>
    </xf>
    <xf numFmtId="0" fontId="24" fillId="0" borderId="48" xfId="1" applyFont="1" applyBorder="1" applyAlignment="1">
      <alignment horizontal="center" vertical="center"/>
    </xf>
    <xf numFmtId="0" fontId="24" fillId="0" borderId="47" xfId="1" applyFont="1" applyBorder="1" applyAlignment="1">
      <alignment horizontal="center" vertical="center"/>
    </xf>
    <xf numFmtId="0" fontId="31" fillId="0" borderId="46" xfId="1" applyFont="1" applyBorder="1" applyAlignment="1">
      <alignment horizontal="center" vertical="center"/>
    </xf>
    <xf numFmtId="0" fontId="23" fillId="6" borderId="37" xfId="1" applyFont="1" applyFill="1" applyBorder="1" applyAlignment="1">
      <alignment horizontal="center" vertical="center"/>
    </xf>
    <xf numFmtId="0" fontId="23" fillId="6" borderId="36" xfId="1" applyFont="1" applyFill="1" applyBorder="1" applyAlignment="1">
      <alignment horizontal="center" vertical="center"/>
    </xf>
    <xf numFmtId="0" fontId="23" fillId="6" borderId="35" xfId="1" applyFont="1" applyFill="1" applyBorder="1" applyAlignment="1">
      <alignment horizontal="center" vertical="center"/>
    </xf>
    <xf numFmtId="0" fontId="22" fillId="0" borderId="40" xfId="1" applyFont="1" applyBorder="1" applyAlignment="1">
      <alignment horizontal="center" vertical="center"/>
    </xf>
    <xf numFmtId="0" fontId="22" fillId="0" borderId="39" xfId="1" applyFont="1" applyBorder="1" applyAlignment="1">
      <alignment horizontal="center" vertical="center"/>
    </xf>
    <xf numFmtId="0" fontId="22" fillId="0" borderId="38" xfId="1" applyFont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2" fillId="0" borderId="103" xfId="1" applyFont="1" applyBorder="1" applyAlignment="1">
      <alignment horizontal="center" vertical="center"/>
    </xf>
    <xf numFmtId="0" fontId="24" fillId="0" borderId="105" xfId="1" applyFont="1" applyBorder="1" applyAlignment="1">
      <alignment horizontal="center" vertical="center"/>
    </xf>
    <xf numFmtId="0" fontId="24" fillId="0" borderId="51" xfId="1" applyFont="1" applyBorder="1" applyAlignment="1">
      <alignment horizontal="center" vertical="center"/>
    </xf>
    <xf numFmtId="0" fontId="24" fillId="0" borderId="59" xfId="1" applyFont="1" applyBorder="1" applyAlignment="1">
      <alignment horizontal="center" vertical="center"/>
    </xf>
    <xf numFmtId="0" fontId="25" fillId="3" borderId="32" xfId="1" applyFont="1" applyFill="1" applyBorder="1" applyAlignment="1">
      <alignment horizontal="center" vertical="center"/>
    </xf>
    <xf numFmtId="0" fontId="25" fillId="3" borderId="33" xfId="1" applyFont="1" applyFill="1" applyBorder="1" applyAlignment="1">
      <alignment horizontal="center" vertical="center"/>
    </xf>
    <xf numFmtId="0" fontId="25" fillId="3" borderId="107" xfId="1" applyFont="1" applyFill="1" applyBorder="1" applyAlignment="1">
      <alignment horizontal="center" vertical="center"/>
    </xf>
    <xf numFmtId="0" fontId="26" fillId="0" borderId="18" xfId="1" applyFont="1" applyBorder="1" applyAlignment="1">
      <alignment horizontal="right" vertical="center" wrapText="1"/>
    </xf>
    <xf numFmtId="0" fontId="26" fillId="0" borderId="17" xfId="1" applyFont="1" applyBorder="1" applyAlignment="1">
      <alignment horizontal="right" vertical="center" wrapText="1"/>
    </xf>
    <xf numFmtId="0" fontId="24" fillId="5" borderId="37" xfId="1" applyFont="1" applyFill="1" applyBorder="1" applyAlignment="1">
      <alignment horizontal="center" vertical="center"/>
    </xf>
    <xf numFmtId="0" fontId="24" fillId="5" borderId="36" xfId="1" applyFont="1" applyFill="1" applyBorder="1" applyAlignment="1">
      <alignment horizontal="center" vertical="center"/>
    </xf>
    <xf numFmtId="0" fontId="24" fillId="5" borderId="35" xfId="1" applyFont="1" applyFill="1" applyBorder="1" applyAlignment="1">
      <alignment horizontal="center" vertical="center"/>
    </xf>
    <xf numFmtId="1" fontId="25" fillId="0" borderId="109" xfId="1" applyNumberFormat="1" applyFont="1" applyBorder="1" applyAlignment="1">
      <alignment horizontal="center" vertical="center"/>
    </xf>
    <xf numFmtId="1" fontId="25" fillId="0" borderId="110" xfId="1" applyNumberFormat="1" applyFont="1" applyBorder="1" applyAlignment="1">
      <alignment horizontal="center" vertical="center"/>
    </xf>
    <xf numFmtId="1" fontId="25" fillId="0" borderId="36" xfId="1" applyNumberFormat="1" applyFont="1" applyBorder="1" applyAlignment="1">
      <alignment horizontal="center" vertical="center"/>
    </xf>
    <xf numFmtId="1" fontId="25" fillId="0" borderId="35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right" vertical="center" wrapText="1"/>
    </xf>
    <xf numFmtId="0" fontId="27" fillId="0" borderId="17" xfId="1" applyFont="1" applyBorder="1" applyAlignment="1">
      <alignment horizontal="right" vertical="center" wrapText="1"/>
    </xf>
    <xf numFmtId="0" fontId="26" fillId="0" borderId="18" xfId="1" applyFont="1" applyBorder="1" applyAlignment="1">
      <alignment horizontal="center" vertical="center" wrapText="1"/>
    </xf>
    <xf numFmtId="0" fontId="26" fillId="0" borderId="17" xfId="1" applyFont="1" applyBorder="1" applyAlignment="1">
      <alignment horizontal="center" vertical="center" wrapText="1"/>
    </xf>
    <xf numFmtId="1" fontId="24" fillId="0" borderId="109" xfId="1" applyNumberFormat="1" applyFont="1" applyBorder="1" applyAlignment="1">
      <alignment horizontal="right" vertical="center"/>
    </xf>
    <xf numFmtId="1" fontId="24" fillId="0" borderId="110" xfId="1" applyNumberFormat="1" applyFont="1" applyBorder="1" applyAlignment="1">
      <alignment horizontal="right" vertical="center"/>
    </xf>
    <xf numFmtId="0" fontId="28" fillId="0" borderId="18" xfId="1" applyFont="1" applyBorder="1" applyAlignment="1">
      <alignment horizontal="center" vertical="center"/>
    </xf>
    <xf numFmtId="0" fontId="28" fillId="0" borderId="17" xfId="1" applyFont="1" applyBorder="1" applyAlignment="1">
      <alignment horizontal="center" vertical="center"/>
    </xf>
    <xf numFmtId="0" fontId="25" fillId="5" borderId="37" xfId="1" applyFont="1" applyFill="1" applyBorder="1" applyAlignment="1">
      <alignment horizontal="center" vertical="center"/>
    </xf>
    <xf numFmtId="0" fontId="25" fillId="5" borderId="36" xfId="1" applyFont="1" applyFill="1" applyBorder="1" applyAlignment="1">
      <alignment horizontal="center" vertical="center"/>
    </xf>
    <xf numFmtId="0" fontId="25" fillId="5" borderId="35" xfId="1" applyFont="1" applyFill="1" applyBorder="1" applyAlignment="1">
      <alignment horizontal="center" vertical="center"/>
    </xf>
    <xf numFmtId="0" fontId="32" fillId="0" borderId="18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32" fillId="0" borderId="43" xfId="1" applyFont="1" applyBorder="1" applyAlignment="1">
      <alignment horizontal="center" vertical="center"/>
    </xf>
    <xf numFmtId="0" fontId="32" fillId="0" borderId="42" xfId="1" applyFont="1" applyBorder="1" applyAlignment="1">
      <alignment horizontal="center" vertical="center"/>
    </xf>
    <xf numFmtId="0" fontId="25" fillId="0" borderId="31" xfId="1" applyFont="1" applyBorder="1" applyAlignment="1">
      <alignment horizontal="center" vertical="center"/>
    </xf>
    <xf numFmtId="0" fontId="25" fillId="0" borderId="30" xfId="1" applyFont="1" applyBorder="1" applyAlignment="1">
      <alignment horizontal="center" vertical="center"/>
    </xf>
    <xf numFmtId="0" fontId="32" fillId="0" borderId="18" xfId="1" applyFont="1" applyBorder="1" applyAlignment="1">
      <alignment horizontal="center" vertical="center" wrapText="1"/>
    </xf>
    <xf numFmtId="0" fontId="32" fillId="0" borderId="17" xfId="1" applyFont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 wrapText="1"/>
    </xf>
    <xf numFmtId="0" fontId="29" fillId="0" borderId="17" xfId="1" applyFont="1" applyBorder="1" applyAlignment="1">
      <alignment horizontal="center" vertical="center" wrapText="1"/>
    </xf>
    <xf numFmtId="0" fontId="27" fillId="0" borderId="39" xfId="1" applyFont="1" applyBorder="1" applyAlignment="1">
      <alignment horizontal="center" vertical="center" wrapText="1"/>
    </xf>
    <xf numFmtId="0" fontId="27" fillId="0" borderId="38" xfId="1" applyFont="1" applyBorder="1" applyAlignment="1">
      <alignment horizontal="center" vertical="center" wrapText="1"/>
    </xf>
    <xf numFmtId="0" fontId="27" fillId="0" borderId="18" xfId="1" applyFont="1" applyBorder="1" applyAlignment="1">
      <alignment horizontal="center" vertical="center" wrapText="1"/>
    </xf>
    <xf numFmtId="0" fontId="27" fillId="0" borderId="1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right" vertical="center" wrapText="1"/>
    </xf>
    <xf numFmtId="0" fontId="24" fillId="0" borderId="12" xfId="1" applyFont="1" applyBorder="1" applyAlignment="1">
      <alignment horizontal="center" vertical="center"/>
    </xf>
    <xf numFmtId="3" fontId="24" fillId="0" borderId="53" xfId="1" applyNumberFormat="1" applyFont="1" applyBorder="1" applyAlignment="1">
      <alignment horizontal="center" vertical="center"/>
    </xf>
    <xf numFmtId="3" fontId="24" fillId="0" borderId="11" xfId="1" applyNumberFormat="1" applyFont="1" applyBorder="1" applyAlignment="1">
      <alignment horizontal="center" vertical="center"/>
    </xf>
    <xf numFmtId="0" fontId="23" fillId="6" borderId="16" xfId="1" applyFont="1" applyFill="1" applyBorder="1" applyAlignment="1">
      <alignment horizontal="center" vertical="center" wrapText="1"/>
    </xf>
    <xf numFmtId="0" fontId="23" fillId="6" borderId="15" xfId="1" applyFont="1" applyFill="1" applyBorder="1" applyAlignment="1">
      <alignment horizontal="center" vertical="center" wrapText="1"/>
    </xf>
    <xf numFmtId="0" fontId="23" fillId="6" borderId="14" xfId="1" applyFont="1" applyFill="1" applyBorder="1" applyAlignment="1">
      <alignment horizontal="center" vertical="center" wrapText="1"/>
    </xf>
    <xf numFmtId="0" fontId="23" fillId="0" borderId="13" xfId="1" applyFont="1" applyBorder="1" applyAlignment="1">
      <alignment horizontal="right" vertical="center" wrapText="1"/>
    </xf>
    <xf numFmtId="0" fontId="23" fillId="0" borderId="12" xfId="1" applyFont="1" applyBorder="1" applyAlignment="1">
      <alignment horizontal="right" vertical="center" wrapText="1"/>
    </xf>
    <xf numFmtId="0" fontId="23" fillId="0" borderId="11" xfId="1" applyFont="1" applyBorder="1" applyAlignment="1">
      <alignment horizontal="right" vertical="center" wrapText="1"/>
    </xf>
    <xf numFmtId="0" fontId="25" fillId="0" borderId="3" xfId="1" applyFont="1" applyBorder="1" applyAlignment="1">
      <alignment horizontal="right" vertical="center" wrapText="1"/>
    </xf>
    <xf numFmtId="0" fontId="25" fillId="0" borderId="2" xfId="1" applyFont="1" applyBorder="1" applyAlignment="1">
      <alignment horizontal="right" vertical="center" wrapText="1"/>
    </xf>
    <xf numFmtId="0" fontId="25" fillId="0" borderId="1" xfId="1" applyFont="1" applyBorder="1" applyAlignment="1">
      <alignment horizontal="right" vertical="center" wrapText="1"/>
    </xf>
    <xf numFmtId="0" fontId="25" fillId="0" borderId="10" xfId="1" applyFont="1" applyBorder="1" applyAlignment="1">
      <alignment horizontal="right" vertical="center" wrapText="1"/>
    </xf>
    <xf numFmtId="0" fontId="25" fillId="0" borderId="9" xfId="1" applyFont="1" applyBorder="1" applyAlignment="1">
      <alignment horizontal="right" vertical="center" wrapText="1"/>
    </xf>
    <xf numFmtId="0" fontId="25" fillId="0" borderId="8" xfId="1" applyFont="1" applyBorder="1" applyAlignment="1">
      <alignment horizontal="right" vertical="center" wrapText="1"/>
    </xf>
    <xf numFmtId="1" fontId="24" fillId="0" borderId="9" xfId="1" applyNumberFormat="1" applyFont="1" applyBorder="1" applyAlignment="1">
      <alignment horizontal="center" vertical="center" wrapText="1"/>
    </xf>
    <xf numFmtId="1" fontId="24" fillId="0" borderId="8" xfId="1" applyNumberFormat="1" applyFont="1" applyBorder="1" applyAlignment="1">
      <alignment horizontal="center" vertical="center" wrapText="1"/>
    </xf>
    <xf numFmtId="0" fontId="30" fillId="0" borderId="19" xfId="1" applyFont="1" applyBorder="1" applyAlignment="1">
      <alignment horizontal="center" vertical="center"/>
    </xf>
    <xf numFmtId="0" fontId="30" fillId="0" borderId="18" xfId="1" applyFont="1" applyBorder="1" applyAlignment="1">
      <alignment horizontal="center" vertical="center"/>
    </xf>
    <xf numFmtId="0" fontId="30" fillId="0" borderId="17" xfId="1" applyFont="1" applyBorder="1" applyAlignment="1">
      <alignment horizontal="center" vertical="center"/>
    </xf>
    <xf numFmtId="1" fontId="24" fillId="0" borderId="21" xfId="1" applyNumberFormat="1" applyFont="1" applyBorder="1" applyAlignment="1">
      <alignment horizontal="center" vertical="center" wrapText="1"/>
    </xf>
    <xf numFmtId="1" fontId="24" fillId="0" borderId="20" xfId="1" applyNumberFormat="1" applyFont="1" applyBorder="1" applyAlignment="1">
      <alignment horizontal="center" vertical="center" wrapText="1"/>
    </xf>
    <xf numFmtId="0" fontId="27" fillId="0" borderId="19" xfId="1" applyFont="1" applyBorder="1" applyAlignment="1">
      <alignment horizontal="right" vertical="center" wrapText="1"/>
    </xf>
    <xf numFmtId="1" fontId="24" fillId="0" borderId="27" xfId="1" applyNumberFormat="1" applyFont="1" applyBorder="1" applyAlignment="1">
      <alignment horizontal="center" vertical="center" wrapText="1"/>
    </xf>
    <xf numFmtId="1" fontId="24" fillId="0" borderId="28" xfId="1" applyNumberFormat="1" applyFont="1" applyBorder="1" applyAlignment="1">
      <alignment horizontal="center" vertical="center" wrapText="1"/>
    </xf>
    <xf numFmtId="1" fontId="24" fillId="0" borderId="27" xfId="1" applyNumberFormat="1" applyFont="1" applyBorder="1" applyAlignment="1">
      <alignment horizontal="center" vertical="center"/>
    </xf>
    <xf numFmtId="1" fontId="24" fillId="0" borderId="28" xfId="1" applyNumberFormat="1" applyFont="1" applyBorder="1" applyAlignment="1">
      <alignment horizontal="center" vertical="center"/>
    </xf>
    <xf numFmtId="0" fontId="23" fillId="0" borderId="7" xfId="1" applyFont="1" applyBorder="1" applyAlignment="1">
      <alignment horizontal="center" vertical="center"/>
    </xf>
    <xf numFmtId="0" fontId="23" fillId="0" borderId="6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4" fontId="24" fillId="0" borderId="27" xfId="1" applyNumberFormat="1" applyFont="1" applyBorder="1" applyAlignment="1">
      <alignment horizontal="center" vertical="center" wrapText="1"/>
    </xf>
    <xf numFmtId="4" fontId="24" fillId="0" borderId="26" xfId="1" applyNumberFormat="1" applyFont="1" applyBorder="1" applyAlignment="1">
      <alignment horizontal="center" vertical="center" wrapText="1"/>
    </xf>
    <xf numFmtId="4" fontId="24" fillId="0" borderId="25" xfId="1" applyNumberFormat="1" applyFont="1" applyBorder="1" applyAlignment="1">
      <alignment horizontal="center" vertical="center" wrapText="1"/>
    </xf>
    <xf numFmtId="1" fontId="24" fillId="0" borderId="23" xfId="1" applyNumberFormat="1" applyFont="1" applyBorder="1" applyAlignment="1">
      <alignment horizontal="center" vertical="center" wrapText="1"/>
    </xf>
    <xf numFmtId="1" fontId="24" fillId="0" borderId="24" xfId="1" applyNumberFormat="1" applyFont="1" applyBorder="1" applyAlignment="1">
      <alignment horizontal="center" vertical="center" wrapText="1"/>
    </xf>
    <xf numFmtId="1" fontId="24" fillId="0" borderId="2" xfId="1" applyNumberFormat="1" applyFont="1" applyBorder="1" applyAlignment="1">
      <alignment horizontal="center" vertical="center" wrapText="1"/>
    </xf>
    <xf numFmtId="1" fontId="24" fillId="0" borderId="1" xfId="1" applyNumberFormat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7" fillId="0" borderId="19" xfId="1" applyFont="1" applyBorder="1" applyAlignment="1">
      <alignment horizontal="center" vertical="center" wrapText="1"/>
    </xf>
    <xf numFmtId="0" fontId="23" fillId="6" borderId="32" xfId="1" applyFont="1" applyFill="1" applyBorder="1" applyAlignment="1">
      <alignment horizontal="center" vertical="center"/>
    </xf>
    <xf numFmtId="0" fontId="23" fillId="6" borderId="33" xfId="1" applyFont="1" applyFill="1" applyBorder="1" applyAlignment="1">
      <alignment horizontal="center" vertical="center"/>
    </xf>
    <xf numFmtId="0" fontId="23" fillId="6" borderId="32" xfId="1" applyFont="1" applyFill="1" applyBorder="1" applyAlignment="1">
      <alignment horizontal="center" vertical="center" wrapText="1"/>
    </xf>
    <xf numFmtId="0" fontId="23" fillId="6" borderId="31" xfId="1" applyFont="1" applyFill="1" applyBorder="1" applyAlignment="1">
      <alignment horizontal="center" vertical="center" wrapText="1"/>
    </xf>
    <xf numFmtId="0" fontId="23" fillId="6" borderId="30" xfId="1" applyFont="1" applyFill="1" applyBorder="1" applyAlignment="1">
      <alignment horizontal="center" vertical="center" wrapText="1"/>
    </xf>
    <xf numFmtId="0" fontId="11" fillId="0" borderId="4" xfId="1" applyFont="1" applyBorder="1" applyAlignment="1">
      <alignment horizontal="right" vertical="center" indent="1"/>
    </xf>
    <xf numFmtId="0" fontId="11" fillId="0" borderId="0" xfId="1" applyFont="1" applyAlignment="1">
      <alignment horizontal="right" vertical="center" indent="1"/>
    </xf>
    <xf numFmtId="0" fontId="10" fillId="0" borderId="44" xfId="1" applyFont="1" applyBorder="1" applyAlignment="1">
      <alignment horizontal="center" vertical="center"/>
    </xf>
    <xf numFmtId="0" fontId="9" fillId="0" borderId="44" xfId="1" applyFont="1" applyBorder="1" applyAlignment="1">
      <alignment horizontal="right" vertical="center" indent="6"/>
    </xf>
    <xf numFmtId="0" fontId="11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right" vertical="center"/>
    </xf>
    <xf numFmtId="0" fontId="9" fillId="0" borderId="103" xfId="1" applyFont="1" applyBorder="1" applyAlignment="1">
      <alignment horizontal="right" vertical="center"/>
    </xf>
    <xf numFmtId="0" fontId="11" fillId="0" borderId="0" xfId="1" applyFont="1" applyAlignment="1">
      <alignment horizontal="right" vertical="center"/>
    </xf>
    <xf numFmtId="0" fontId="11" fillId="0" borderId="103" xfId="1" applyFont="1" applyBorder="1" applyAlignment="1">
      <alignment horizontal="right" vertical="center"/>
    </xf>
    <xf numFmtId="0" fontId="11" fillId="0" borderId="111" xfId="1" applyFont="1" applyBorder="1" applyAlignment="1">
      <alignment horizontal="right" vertical="center"/>
    </xf>
    <xf numFmtId="0" fontId="11" fillId="0" borderId="112" xfId="1" applyFont="1" applyBorder="1" applyAlignment="1">
      <alignment horizontal="right" vertical="center"/>
    </xf>
    <xf numFmtId="0" fontId="13" fillId="0" borderId="34" xfId="1" applyFont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1" fillId="3" borderId="29" xfId="1" applyFont="1" applyFill="1" applyBorder="1" applyAlignment="1">
      <alignment horizontal="center" vertical="center"/>
    </xf>
    <xf numFmtId="0" fontId="11" fillId="3" borderId="64" xfId="1" applyFont="1" applyFill="1" applyBorder="1" applyAlignment="1">
      <alignment horizontal="center" vertical="center"/>
    </xf>
    <xf numFmtId="0" fontId="9" fillId="0" borderId="71" xfId="1" applyFont="1" applyBorder="1" applyAlignment="1">
      <alignment horizontal="right" vertical="center" wrapText="1"/>
    </xf>
    <xf numFmtId="0" fontId="9" fillId="0" borderId="70" xfId="1" applyFont="1" applyBorder="1" applyAlignment="1">
      <alignment horizontal="right" vertical="center" wrapText="1"/>
    </xf>
    <xf numFmtId="0" fontId="9" fillId="0" borderId="69" xfId="1" applyFont="1" applyBorder="1" applyAlignment="1">
      <alignment horizontal="right" vertical="center" wrapText="1"/>
    </xf>
    <xf numFmtId="0" fontId="9" fillId="0" borderId="50" xfId="1" applyFont="1" applyBorder="1" applyAlignment="1">
      <alignment horizontal="right" vertical="center" wrapText="1"/>
    </xf>
    <xf numFmtId="0" fontId="9" fillId="0" borderId="49" xfId="1" applyFont="1" applyBorder="1" applyAlignment="1">
      <alignment horizontal="right" vertical="center" wrapText="1"/>
    </xf>
    <xf numFmtId="0" fontId="9" fillId="0" borderId="66" xfId="1" applyFont="1" applyBorder="1" applyAlignment="1">
      <alignment horizontal="right" vertical="center" wrapText="1"/>
    </xf>
    <xf numFmtId="0" fontId="11" fillId="0" borderId="102" xfId="1" applyFont="1" applyBorder="1" applyAlignment="1">
      <alignment horizontal="right" vertical="center" indent="2"/>
    </xf>
    <xf numFmtId="0" fontId="11" fillId="0" borderId="101" xfId="1" applyFont="1" applyBorder="1" applyAlignment="1">
      <alignment horizontal="right" vertical="center" indent="2"/>
    </xf>
    <xf numFmtId="0" fontId="11" fillId="3" borderId="41" xfId="1" applyFont="1" applyFill="1" applyBorder="1" applyAlignment="1">
      <alignment horizontal="center" vertical="center"/>
    </xf>
    <xf numFmtId="0" fontId="11" fillId="3" borderId="31" xfId="1" applyFont="1" applyFill="1" applyBorder="1" applyAlignment="1">
      <alignment horizontal="center" vertical="center"/>
    </xf>
    <xf numFmtId="0" fontId="11" fillId="3" borderId="30" xfId="1" applyFont="1" applyFill="1" applyBorder="1" applyAlignment="1">
      <alignment horizontal="center" vertical="center"/>
    </xf>
    <xf numFmtId="164" fontId="12" fillId="3" borderId="31" xfId="1" applyNumberFormat="1" applyFont="1" applyFill="1" applyBorder="1" applyAlignment="1">
      <alignment horizontal="center" vertical="center"/>
    </xf>
    <xf numFmtId="164" fontId="12" fillId="3" borderId="30" xfId="1" applyNumberFormat="1" applyFont="1" applyFill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99" xfId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98" xfId="1" applyFont="1" applyBorder="1" applyAlignment="1">
      <alignment horizontal="center" vertical="center"/>
    </xf>
    <xf numFmtId="0" fontId="11" fillId="0" borderId="91" xfId="1" applyFont="1" applyBorder="1" applyAlignment="1">
      <alignment horizontal="center" vertical="center"/>
    </xf>
    <xf numFmtId="0" fontId="12" fillId="0" borderId="96" xfId="1" applyFont="1" applyBorder="1" applyAlignment="1">
      <alignment horizontal="center" vertical="center"/>
    </xf>
    <xf numFmtId="0" fontId="12" fillId="0" borderId="88" xfId="1" applyFont="1" applyBorder="1" applyAlignment="1">
      <alignment horizontal="center" vertical="center"/>
    </xf>
    <xf numFmtId="0" fontId="12" fillId="0" borderId="97" xfId="1" applyFont="1" applyBorder="1" applyAlignment="1">
      <alignment horizontal="center" vertical="center"/>
    </xf>
    <xf numFmtId="0" fontId="12" fillId="0" borderId="94" xfId="1" applyFont="1" applyBorder="1" applyAlignment="1">
      <alignment horizontal="center" vertical="center"/>
    </xf>
    <xf numFmtId="0" fontId="12" fillId="0" borderId="96" xfId="1" applyFont="1" applyBorder="1" applyAlignment="1">
      <alignment horizontal="center" vertical="center" wrapText="1"/>
    </xf>
    <xf numFmtId="0" fontId="12" fillId="0" borderId="88" xfId="1" applyFont="1" applyBorder="1" applyAlignment="1">
      <alignment horizontal="center" vertical="center" wrapText="1"/>
    </xf>
    <xf numFmtId="49" fontId="12" fillId="0" borderId="95" xfId="1" applyNumberFormat="1" applyFont="1" applyBorder="1" applyAlignment="1">
      <alignment horizontal="center" vertical="center" wrapText="1"/>
    </xf>
    <xf numFmtId="49" fontId="12" fillId="0" borderId="87" xfId="1" applyNumberFormat="1" applyFont="1" applyBorder="1" applyAlignment="1">
      <alignment horizontal="center" vertical="center" wrapText="1"/>
    </xf>
    <xf numFmtId="0" fontId="11" fillId="0" borderId="85" xfId="1" applyFont="1" applyBorder="1" applyAlignment="1">
      <alignment horizontal="center" vertical="center"/>
    </xf>
    <xf numFmtId="0" fontId="11" fillId="0" borderId="82" xfId="1" applyFont="1" applyBorder="1" applyAlignment="1">
      <alignment horizontal="center" vertical="center"/>
    </xf>
    <xf numFmtId="0" fontId="11" fillId="0" borderId="94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1" fillId="0" borderId="5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9" fillId="0" borderId="51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3" fontId="13" fillId="0" borderId="51" xfId="1" applyNumberFormat="1" applyFont="1" applyBorder="1" applyAlignment="1">
      <alignment horizontal="center" vertical="center"/>
    </xf>
    <xf numFmtId="3" fontId="13" fillId="0" borderId="12" xfId="1" applyNumberFormat="1" applyFont="1" applyBorder="1" applyAlignment="1">
      <alignment horizontal="center" vertical="center"/>
    </xf>
    <xf numFmtId="0" fontId="11" fillId="0" borderId="81" xfId="1" applyFont="1" applyBorder="1" applyAlignment="1">
      <alignment horizontal="center" vertical="center"/>
    </xf>
    <xf numFmtId="0" fontId="11" fillId="0" borderId="80" xfId="1" applyFont="1" applyBorder="1" applyAlignment="1">
      <alignment horizontal="center" vertical="center"/>
    </xf>
    <xf numFmtId="0" fontId="11" fillId="0" borderId="79" xfId="1" applyFont="1" applyBorder="1" applyAlignment="1">
      <alignment horizontal="center" vertical="center"/>
    </xf>
    <xf numFmtId="0" fontId="12" fillId="3" borderId="41" xfId="1" applyFont="1" applyFill="1" applyBorder="1" applyAlignment="1">
      <alignment horizontal="center" vertical="center"/>
    </xf>
    <xf numFmtId="0" fontId="12" fillId="3" borderId="31" xfId="1" applyFont="1" applyFill="1" applyBorder="1" applyAlignment="1">
      <alignment horizontal="center" vertical="center"/>
    </xf>
    <xf numFmtId="0" fontId="12" fillId="3" borderId="30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40" xfId="1" applyFont="1" applyBorder="1" applyAlignment="1">
      <alignment horizontal="center" vertical="center"/>
    </xf>
    <xf numFmtId="0" fontId="11" fillId="0" borderId="78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75" xfId="1" applyFont="1" applyBorder="1" applyAlignment="1">
      <alignment horizontal="center" vertical="center"/>
    </xf>
    <xf numFmtId="0" fontId="9" fillId="0" borderId="74" xfId="1" applyFont="1" applyBorder="1" applyAlignment="1">
      <alignment horizontal="right" vertical="center"/>
    </xf>
    <xf numFmtId="0" fontId="9" fillId="0" borderId="26" xfId="1" applyFont="1" applyBorder="1" applyAlignment="1">
      <alignment horizontal="right" vertical="center"/>
    </xf>
    <xf numFmtId="0" fontId="9" fillId="0" borderId="73" xfId="1" applyFont="1" applyBorder="1" applyAlignment="1">
      <alignment horizontal="right" vertical="center"/>
    </xf>
    <xf numFmtId="0" fontId="9" fillId="0" borderId="3" xfId="1" applyFont="1" applyBorder="1" applyAlignment="1">
      <alignment horizontal="right" vertical="center"/>
    </xf>
    <xf numFmtId="0" fontId="9" fillId="0" borderId="2" xfId="1" applyFont="1" applyBorder="1" applyAlignment="1">
      <alignment horizontal="right" vertical="center"/>
    </xf>
    <xf numFmtId="0" fontId="9" fillId="0" borderId="72" xfId="1" applyFont="1" applyBorder="1" applyAlignment="1">
      <alignment horizontal="right" vertical="center"/>
    </xf>
    <xf numFmtId="10" fontId="13" fillId="0" borderId="68" xfId="2" applyNumberFormat="1" applyFont="1" applyFill="1" applyBorder="1" applyAlignment="1">
      <alignment horizontal="center" vertical="center"/>
    </xf>
    <xf numFmtId="10" fontId="13" fillId="0" borderId="65" xfId="2" applyNumberFormat="1" applyFont="1" applyFill="1" applyBorder="1" applyAlignment="1">
      <alignment horizontal="center" vertical="center"/>
    </xf>
    <xf numFmtId="0" fontId="13" fillId="0" borderId="51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3" fontId="13" fillId="0" borderId="53" xfId="1" applyNumberFormat="1" applyFont="1" applyBorder="1" applyAlignment="1">
      <alignment horizontal="center" vertical="center"/>
    </xf>
    <xf numFmtId="3" fontId="13" fillId="0" borderId="11" xfId="1" applyNumberFormat="1" applyFont="1" applyBorder="1" applyAlignment="1">
      <alignment horizontal="center" vertical="center"/>
    </xf>
    <xf numFmtId="0" fontId="10" fillId="0" borderId="40" xfId="1" applyFont="1" applyBorder="1" applyAlignment="1">
      <alignment horizontal="center" vertical="center"/>
    </xf>
    <xf numFmtId="0" fontId="10" fillId="0" borderId="39" xfId="1" applyFont="1" applyBorder="1" applyAlignment="1">
      <alignment horizontal="center" vertical="center"/>
    </xf>
    <xf numFmtId="0" fontId="10" fillId="0" borderId="38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103" xfId="1" applyFont="1" applyBorder="1" applyAlignment="1">
      <alignment horizontal="center" vertical="center"/>
    </xf>
    <xf numFmtId="0" fontId="13" fillId="0" borderId="52" xfId="1" applyFont="1" applyBorder="1" applyAlignment="1">
      <alignment horizontal="center" vertical="center"/>
    </xf>
    <xf numFmtId="0" fontId="13" fillId="0" borderId="105" xfId="1" applyFont="1" applyBorder="1" applyAlignment="1">
      <alignment horizontal="center" vertical="center"/>
    </xf>
    <xf numFmtId="0" fontId="13" fillId="0" borderId="59" xfId="1" applyFont="1" applyBorder="1" applyAlignment="1">
      <alignment horizontal="center" vertical="center"/>
    </xf>
    <xf numFmtId="0" fontId="13" fillId="0" borderId="58" xfId="1" applyFont="1" applyBorder="1" applyAlignment="1">
      <alignment horizontal="center" vertical="center"/>
    </xf>
    <xf numFmtId="0" fontId="13" fillId="0" borderId="57" xfId="1" applyFont="1" applyBorder="1" applyAlignment="1">
      <alignment horizontal="center" vertical="center"/>
    </xf>
    <xf numFmtId="0" fontId="13" fillId="0" borderId="56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49" xfId="1" applyFont="1" applyBorder="1" applyAlignment="1">
      <alignment horizontal="center" vertical="center"/>
    </xf>
    <xf numFmtId="0" fontId="9" fillId="0" borderId="5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13" fillId="3" borderId="41" xfId="1" applyFont="1" applyFill="1" applyBorder="1" applyAlignment="1">
      <alignment horizontal="center" vertical="center"/>
    </xf>
    <xf numFmtId="0" fontId="13" fillId="3" borderId="31" xfId="1" applyFont="1" applyFill="1" applyBorder="1" applyAlignment="1">
      <alignment horizontal="center" vertical="center"/>
    </xf>
    <xf numFmtId="0" fontId="17" fillId="0" borderId="18" xfId="1" applyFont="1" applyBorder="1" applyAlignment="1">
      <alignment horizontal="right" vertical="center" wrapText="1"/>
    </xf>
    <xf numFmtId="0" fontId="17" fillId="0" borderId="17" xfId="1" applyFont="1" applyBorder="1" applyAlignment="1">
      <alignment horizontal="right" vertical="center" wrapText="1"/>
    </xf>
    <xf numFmtId="0" fontId="13" fillId="0" borderId="53" xfId="1" applyFont="1" applyBorder="1" applyAlignment="1">
      <alignment horizontal="center" vertical="center"/>
    </xf>
    <xf numFmtId="0" fontId="13" fillId="0" borderId="48" xfId="1" applyFont="1" applyBorder="1" applyAlignment="1">
      <alignment horizontal="center" vertical="center"/>
    </xf>
    <xf numFmtId="0" fontId="11" fillId="0" borderId="47" xfId="1" applyFont="1" applyBorder="1" applyAlignment="1">
      <alignment horizontal="center" vertical="center"/>
    </xf>
    <xf numFmtId="0" fontId="9" fillId="0" borderId="46" xfId="1" applyFont="1" applyBorder="1" applyAlignment="1">
      <alignment horizontal="center" vertical="center"/>
    </xf>
    <xf numFmtId="0" fontId="13" fillId="3" borderId="30" xfId="1" applyFont="1" applyFill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6" fillId="0" borderId="18" xfId="1" applyFont="1" applyBorder="1" applyAlignment="1">
      <alignment horizontal="right" vertical="center" wrapText="1"/>
    </xf>
    <xf numFmtId="0" fontId="16" fillId="0" borderId="17" xfId="1" applyFont="1" applyBorder="1" applyAlignment="1">
      <alignment horizontal="right" vertical="center" wrapText="1"/>
    </xf>
    <xf numFmtId="0" fontId="19" fillId="0" borderId="18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3" fillId="3" borderId="36" xfId="1" applyFont="1" applyFill="1" applyBorder="1" applyAlignment="1">
      <alignment horizontal="center" vertical="center"/>
    </xf>
    <xf numFmtId="0" fontId="13" fillId="3" borderId="35" xfId="1" applyFont="1" applyFill="1" applyBorder="1" applyAlignment="1">
      <alignment horizontal="center" vertical="center"/>
    </xf>
    <xf numFmtId="0" fontId="20" fillId="0" borderId="18" xfId="1" applyFont="1" applyBorder="1" applyAlignment="1">
      <alignment horizontal="center" vertical="center" wrapText="1"/>
    </xf>
    <xf numFmtId="0" fontId="20" fillId="0" borderId="17" xfId="1" applyFont="1" applyBorder="1" applyAlignment="1">
      <alignment horizontal="center" vertical="center" wrapText="1"/>
    </xf>
    <xf numFmtId="0" fontId="13" fillId="5" borderId="37" xfId="1" applyFont="1" applyFill="1" applyBorder="1" applyAlignment="1">
      <alignment horizontal="center" vertical="center"/>
    </xf>
    <xf numFmtId="0" fontId="13" fillId="5" borderId="36" xfId="1" applyFont="1" applyFill="1" applyBorder="1" applyAlignment="1">
      <alignment horizontal="center" vertical="center"/>
    </xf>
    <xf numFmtId="0" fontId="13" fillId="5" borderId="35" xfId="1" applyFont="1" applyFill="1" applyBorder="1" applyAlignment="1">
      <alignment horizontal="center" vertical="center"/>
    </xf>
    <xf numFmtId="1" fontId="13" fillId="0" borderId="109" xfId="1" applyNumberFormat="1" applyFont="1" applyBorder="1" applyAlignment="1">
      <alignment horizontal="center" vertical="center"/>
    </xf>
    <xf numFmtId="1" fontId="13" fillId="0" borderId="110" xfId="1" applyNumberFormat="1" applyFont="1" applyBorder="1" applyAlignment="1">
      <alignment horizontal="center" vertical="center"/>
    </xf>
    <xf numFmtId="1" fontId="13" fillId="0" borderId="36" xfId="1" applyNumberFormat="1" applyFont="1" applyBorder="1" applyAlignment="1">
      <alignment horizontal="center" vertical="center"/>
    </xf>
    <xf numFmtId="1" fontId="13" fillId="0" borderId="35" xfId="1" applyNumberFormat="1" applyFont="1" applyBorder="1" applyAlignment="1">
      <alignment horizontal="center" vertical="center"/>
    </xf>
    <xf numFmtId="0" fontId="17" fillId="0" borderId="19" xfId="1" applyFont="1" applyBorder="1" applyAlignment="1">
      <alignment horizontal="right" vertical="center" wrapText="1"/>
    </xf>
    <xf numFmtId="0" fontId="17" fillId="0" borderId="19" xfId="1" applyFont="1" applyBorder="1" applyAlignment="1">
      <alignment horizontal="center" vertical="center" wrapText="1"/>
    </xf>
    <xf numFmtId="0" fontId="17" fillId="0" borderId="18" xfId="1" applyFont="1" applyBorder="1" applyAlignment="1">
      <alignment horizontal="center" vertical="center" wrapText="1"/>
    </xf>
    <xf numFmtId="0" fontId="17" fillId="0" borderId="17" xfId="1" applyFont="1" applyBorder="1" applyAlignment="1">
      <alignment horizontal="center" vertical="center" wrapText="1"/>
    </xf>
    <xf numFmtId="0" fontId="13" fillId="3" borderId="32" xfId="1" applyFont="1" applyFill="1" applyBorder="1" applyAlignment="1">
      <alignment horizontal="center" vertical="center"/>
    </xf>
    <xf numFmtId="0" fontId="13" fillId="3" borderId="33" xfId="1" applyFont="1" applyFill="1" applyBorder="1" applyAlignment="1">
      <alignment horizontal="center" vertical="center"/>
    </xf>
    <xf numFmtId="0" fontId="13" fillId="3" borderId="32" xfId="1" applyFont="1" applyFill="1" applyBorder="1" applyAlignment="1">
      <alignment horizontal="center" vertical="center" wrapText="1"/>
    </xf>
    <xf numFmtId="0" fontId="13" fillId="3" borderId="31" xfId="1" applyFont="1" applyFill="1" applyBorder="1" applyAlignment="1">
      <alignment horizontal="center" vertical="center" wrapText="1"/>
    </xf>
    <xf numFmtId="0" fontId="13" fillId="3" borderId="30" xfId="1" applyFont="1" applyFill="1" applyBorder="1" applyAlignment="1">
      <alignment horizontal="center" vertical="center" wrapText="1"/>
    </xf>
    <xf numFmtId="1" fontId="13" fillId="0" borderId="27" xfId="1" applyNumberFormat="1" applyFont="1" applyBorder="1" applyAlignment="1">
      <alignment horizontal="center" vertical="center" wrapText="1"/>
    </xf>
    <xf numFmtId="1" fontId="13" fillId="0" borderId="28" xfId="1" applyNumberFormat="1" applyFont="1" applyBorder="1" applyAlignment="1">
      <alignment horizontal="center" vertical="center" wrapText="1"/>
    </xf>
    <xf numFmtId="0" fontId="17" fillId="0" borderId="39" xfId="1" applyFont="1" applyBorder="1" applyAlignment="1">
      <alignment horizontal="center" vertical="center" wrapText="1"/>
    </xf>
    <xf numFmtId="0" fontId="17" fillId="0" borderId="38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right" vertical="center" wrapText="1"/>
    </xf>
    <xf numFmtId="0" fontId="13" fillId="0" borderId="2" xfId="1" applyFont="1" applyBorder="1" applyAlignment="1">
      <alignment horizontal="right" vertical="center" wrapText="1"/>
    </xf>
    <xf numFmtId="0" fontId="13" fillId="0" borderId="1" xfId="1" applyFont="1" applyBorder="1" applyAlignment="1">
      <alignment horizontal="right" vertical="center" wrapText="1"/>
    </xf>
    <xf numFmtId="0" fontId="13" fillId="0" borderId="7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13" fillId="2" borderId="16" xfId="1" applyFont="1" applyFill="1" applyBorder="1" applyAlignment="1">
      <alignment horizontal="center" vertical="center" wrapText="1"/>
    </xf>
    <xf numFmtId="0" fontId="13" fillId="2" borderId="15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13" fillId="0" borderId="13" xfId="1" applyFont="1" applyBorder="1" applyAlignment="1">
      <alignment horizontal="right" vertical="center" wrapText="1"/>
    </xf>
    <xf numFmtId="0" fontId="13" fillId="0" borderId="12" xfId="1" applyFont="1" applyBorder="1" applyAlignment="1">
      <alignment horizontal="right" vertical="center" wrapText="1"/>
    </xf>
    <xf numFmtId="0" fontId="13" fillId="0" borderId="11" xfId="1" applyFont="1" applyBorder="1" applyAlignment="1">
      <alignment horizontal="right" vertical="center" wrapText="1"/>
    </xf>
    <xf numFmtId="0" fontId="13" fillId="0" borderId="10" xfId="1" applyFont="1" applyBorder="1" applyAlignment="1">
      <alignment horizontal="right" vertical="center" wrapText="1"/>
    </xf>
    <xf numFmtId="0" fontId="13" fillId="0" borderId="9" xfId="1" applyFont="1" applyBorder="1" applyAlignment="1">
      <alignment horizontal="right" vertical="center" wrapText="1"/>
    </xf>
    <xf numFmtId="0" fontId="13" fillId="0" borderId="8" xfId="1" applyFont="1" applyBorder="1" applyAlignment="1">
      <alignment horizontal="right" vertical="center" wrapText="1"/>
    </xf>
    <xf numFmtId="1" fontId="13" fillId="0" borderId="23" xfId="1" applyNumberFormat="1" applyFont="1" applyBorder="1" applyAlignment="1">
      <alignment horizontal="center" vertical="center" wrapText="1"/>
    </xf>
    <xf numFmtId="1" fontId="13" fillId="0" borderId="24" xfId="1" applyNumberFormat="1" applyFont="1" applyBorder="1" applyAlignment="1">
      <alignment horizontal="center" vertical="center" wrapText="1"/>
    </xf>
    <xf numFmtId="1" fontId="13" fillId="0" borderId="2" xfId="1" applyNumberFormat="1" applyFont="1" applyBorder="1" applyAlignment="1">
      <alignment horizontal="center" vertical="center" wrapText="1"/>
    </xf>
    <xf numFmtId="1" fontId="13" fillId="0" borderId="1" xfId="1" applyNumberFormat="1" applyFont="1" applyBorder="1" applyAlignment="1">
      <alignment horizontal="center" vertical="center" wrapText="1"/>
    </xf>
    <xf numFmtId="0" fontId="13" fillId="3" borderId="37" xfId="1" applyFont="1" applyFill="1" applyBorder="1" applyAlignment="1">
      <alignment horizontal="center" vertical="center"/>
    </xf>
    <xf numFmtId="1" fontId="13" fillId="0" borderId="27" xfId="1" applyNumberFormat="1" applyFont="1" applyBorder="1" applyAlignment="1">
      <alignment horizontal="center" vertical="center"/>
    </xf>
    <xf numFmtId="1" fontId="13" fillId="0" borderId="28" xfId="1" applyNumberFormat="1" applyFont="1" applyBorder="1" applyAlignment="1">
      <alignment horizontal="center" vertical="center"/>
    </xf>
    <xf numFmtId="4" fontId="13" fillId="0" borderId="27" xfId="1" applyNumberFormat="1" applyFont="1" applyBorder="1" applyAlignment="1">
      <alignment horizontal="center" vertical="center" wrapText="1"/>
    </xf>
    <xf numFmtId="4" fontId="13" fillId="0" borderId="26" xfId="1" applyNumberFormat="1" applyFont="1" applyBorder="1" applyAlignment="1">
      <alignment horizontal="center" vertical="center" wrapText="1"/>
    </xf>
    <xf numFmtId="4" fontId="13" fillId="0" borderId="25" xfId="1" applyNumberFormat="1" applyFont="1" applyBorder="1" applyAlignment="1">
      <alignment horizontal="center" vertical="center" wrapText="1"/>
    </xf>
    <xf numFmtId="1" fontId="13" fillId="0" borderId="9" xfId="1" applyNumberFormat="1" applyFont="1" applyBorder="1" applyAlignment="1">
      <alignment horizontal="center" vertical="center" wrapText="1"/>
    </xf>
    <xf numFmtId="1" fontId="13" fillId="0" borderId="8" xfId="1" applyNumberFormat="1" applyFont="1" applyBorder="1" applyAlignment="1">
      <alignment horizontal="center" vertical="center" wrapText="1"/>
    </xf>
    <xf numFmtId="1" fontId="13" fillId="0" borderId="21" xfId="1" applyNumberFormat="1" applyFont="1" applyBorder="1" applyAlignment="1">
      <alignment horizontal="center" vertical="center" wrapText="1"/>
    </xf>
    <xf numFmtId="1" fontId="13" fillId="0" borderId="20" xfId="1" applyNumberFormat="1" applyFont="1" applyBorder="1" applyAlignment="1">
      <alignment horizontal="center" vertical="center" wrapText="1"/>
    </xf>
    <xf numFmtId="0" fontId="16" fillId="0" borderId="19" xfId="1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16" fillId="0" borderId="17" xfId="1" applyFont="1" applyBorder="1" applyAlignment="1">
      <alignment horizontal="center" vertical="center" wrapText="1"/>
    </xf>
    <xf numFmtId="0" fontId="17" fillId="0" borderId="43" xfId="1" applyFont="1" applyBorder="1" applyAlignment="1">
      <alignment horizontal="center" vertical="center"/>
    </xf>
    <xf numFmtId="0" fontId="17" fillId="0" borderId="42" xfId="1" applyFont="1" applyBorder="1" applyAlignment="1">
      <alignment horizontal="center" vertical="center"/>
    </xf>
    <xf numFmtId="0" fontId="13" fillId="0" borderId="31" xfId="1" applyFont="1" applyBorder="1" applyAlignment="1">
      <alignment horizontal="center" vertical="center"/>
    </xf>
    <xf numFmtId="0" fontId="13" fillId="0" borderId="30" xfId="1" applyFont="1" applyBorder="1" applyAlignment="1">
      <alignment horizontal="center" vertical="center"/>
    </xf>
    <xf numFmtId="0" fontId="13" fillId="3" borderId="107" xfId="1" applyFont="1" applyFill="1" applyBorder="1" applyAlignment="1">
      <alignment horizontal="center" vertical="center"/>
    </xf>
    <xf numFmtId="1" fontId="8" fillId="0" borderId="109" xfId="1" applyNumberFormat="1" applyFont="1" applyBorder="1" applyAlignment="1">
      <alignment horizontal="right" vertical="center"/>
    </xf>
    <xf numFmtId="1" fontId="8" fillId="0" borderId="110" xfId="1" applyNumberFormat="1" applyFont="1" applyBorder="1" applyAlignment="1">
      <alignment horizontal="right" vertical="center"/>
    </xf>
    <xf numFmtId="0" fontId="38" fillId="0" borderId="7" xfId="1" applyFont="1" applyBorder="1" applyAlignment="1">
      <alignment horizontal="center" vertical="center"/>
    </xf>
    <xf numFmtId="0" fontId="38" fillId="0" borderId="6" xfId="1" applyFont="1" applyBorder="1" applyAlignment="1">
      <alignment horizontal="center" vertical="center"/>
    </xf>
    <xf numFmtId="0" fontId="38" fillId="0" borderId="5" xfId="1" applyFont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1" fontId="35" fillId="0" borderId="9" xfId="1" applyNumberFormat="1" applyFont="1" applyBorder="1" applyAlignment="1">
      <alignment horizontal="center" vertical="center" wrapText="1"/>
    </xf>
    <xf numFmtId="1" fontId="35" fillId="0" borderId="8" xfId="1" applyNumberFormat="1" applyFont="1" applyBorder="1" applyAlignment="1">
      <alignment horizontal="center" vertical="center" wrapText="1"/>
    </xf>
    <xf numFmtId="1" fontId="35" fillId="0" borderId="21" xfId="1" applyNumberFormat="1" applyFont="1" applyBorder="1" applyAlignment="1">
      <alignment horizontal="center" vertical="center" wrapText="1"/>
    </xf>
    <xf numFmtId="1" fontId="35" fillId="0" borderId="20" xfId="1" applyNumberFormat="1" applyFont="1" applyBorder="1" applyAlignment="1">
      <alignment horizontal="center" vertical="center" wrapText="1"/>
    </xf>
    <xf numFmtId="1" fontId="35" fillId="0" borderId="27" xfId="1" applyNumberFormat="1" applyFont="1" applyBorder="1" applyAlignment="1">
      <alignment horizontal="center" vertical="center" wrapText="1"/>
    </xf>
    <xf numFmtId="1" fontId="35" fillId="0" borderId="28" xfId="1" applyNumberFormat="1" applyFont="1" applyBorder="1" applyAlignment="1">
      <alignment horizontal="center" vertical="center" wrapText="1"/>
    </xf>
    <xf numFmtId="1" fontId="35" fillId="0" borderId="27" xfId="1" applyNumberFormat="1" applyFont="1" applyBorder="1" applyAlignment="1">
      <alignment horizontal="center" vertical="center"/>
    </xf>
    <xf numFmtId="1" fontId="35" fillId="0" borderId="28" xfId="1" applyNumberFormat="1" applyFont="1" applyBorder="1" applyAlignment="1">
      <alignment horizontal="center" vertical="center"/>
    </xf>
    <xf numFmtId="4" fontId="35" fillId="0" borderId="27" xfId="1" applyNumberFormat="1" applyFont="1" applyBorder="1" applyAlignment="1">
      <alignment horizontal="center" vertical="center" wrapText="1"/>
    </xf>
    <xf numFmtId="4" fontId="35" fillId="0" borderId="26" xfId="1" applyNumberFormat="1" applyFont="1" applyBorder="1" applyAlignment="1">
      <alignment horizontal="center" vertical="center" wrapText="1"/>
    </xf>
    <xf numFmtId="4" fontId="35" fillId="0" borderId="25" xfId="1" applyNumberFormat="1" applyFont="1" applyBorder="1" applyAlignment="1">
      <alignment horizontal="center" vertical="center" wrapText="1"/>
    </xf>
    <xf numFmtId="1" fontId="35" fillId="0" borderId="23" xfId="1" applyNumberFormat="1" applyFont="1" applyBorder="1" applyAlignment="1">
      <alignment horizontal="center" vertical="center" wrapText="1"/>
    </xf>
    <xf numFmtId="1" fontId="35" fillId="0" borderId="24" xfId="1" applyNumberFormat="1" applyFont="1" applyBorder="1" applyAlignment="1">
      <alignment horizontal="center" vertical="center" wrapText="1"/>
    </xf>
    <xf numFmtId="1" fontId="35" fillId="0" borderId="2" xfId="1" applyNumberFormat="1" applyFont="1" applyBorder="1" applyAlignment="1">
      <alignment horizontal="center" vertical="center" wrapText="1"/>
    </xf>
    <xf numFmtId="1" fontId="35" fillId="0" borderId="1" xfId="1" applyNumberFormat="1" applyFont="1" applyBorder="1" applyAlignment="1">
      <alignment horizontal="center" vertical="center" wrapText="1"/>
    </xf>
    <xf numFmtId="0" fontId="27" fillId="0" borderId="120" xfId="1" applyFont="1" applyBorder="1" applyAlignment="1">
      <alignment horizontal="right" vertical="center" wrapText="1"/>
    </xf>
    <xf numFmtId="0" fontId="27" fillId="0" borderId="43" xfId="1" applyFont="1" applyBorder="1" applyAlignment="1">
      <alignment horizontal="right" vertical="center" wrapText="1"/>
    </xf>
    <xf numFmtId="0" fontId="27" fillId="0" borderId="42" xfId="1" applyFont="1" applyBorder="1" applyAlignment="1">
      <alignment horizontal="right" vertical="center" wrapText="1"/>
    </xf>
    <xf numFmtId="0" fontId="3" fillId="3" borderId="118" xfId="1" applyFont="1" applyFill="1" applyBorder="1" applyAlignment="1">
      <alignment horizontal="center" vertical="center"/>
    </xf>
    <xf numFmtId="0" fontId="3" fillId="3" borderId="119" xfId="1" applyFont="1" applyFill="1" applyBorder="1" applyAlignment="1">
      <alignment horizontal="center" vertical="center"/>
    </xf>
    <xf numFmtId="0" fontId="3" fillId="3" borderId="118" xfId="1" applyFont="1" applyFill="1" applyBorder="1" applyAlignment="1">
      <alignment horizontal="center" vertical="center" wrapText="1"/>
    </xf>
    <xf numFmtId="0" fontId="3" fillId="3" borderId="36" xfId="1" applyFont="1" applyFill="1" applyBorder="1" applyAlignment="1">
      <alignment horizontal="center" vertical="center" wrapText="1"/>
    </xf>
    <xf numFmtId="0" fontId="3" fillId="3" borderId="35" xfId="1" applyFont="1" applyFill="1" applyBorder="1" applyAlignment="1">
      <alignment horizontal="center" vertical="center" wrapText="1"/>
    </xf>
    <xf numFmtId="0" fontId="25" fillId="5" borderId="10" xfId="1" applyFont="1" applyFill="1" applyBorder="1" applyAlignment="1">
      <alignment horizontal="center" vertical="center"/>
    </xf>
    <xf numFmtId="0" fontId="25" fillId="5" borderId="9" xfId="1" applyFont="1" applyFill="1" applyBorder="1" applyAlignment="1">
      <alignment horizontal="center" vertical="center"/>
    </xf>
    <xf numFmtId="1" fontId="25" fillId="0" borderId="9" xfId="1" applyNumberFormat="1" applyFont="1" applyBorder="1" applyAlignment="1">
      <alignment horizontal="center" vertical="center"/>
    </xf>
    <xf numFmtId="1" fontId="36" fillId="0" borderId="9" xfId="1" applyNumberFormat="1" applyFont="1" applyBorder="1" applyAlignment="1">
      <alignment horizontal="center" vertical="center"/>
    </xf>
    <xf numFmtId="1" fontId="36" fillId="0" borderId="8" xfId="1" applyNumberFormat="1" applyFont="1" applyBorder="1" applyAlignment="1">
      <alignment horizontal="center" vertical="center"/>
    </xf>
    <xf numFmtId="0" fontId="25" fillId="5" borderId="7" xfId="1" applyFont="1" applyFill="1" applyBorder="1" applyAlignment="1">
      <alignment horizontal="center" vertical="center"/>
    </xf>
    <xf numFmtId="0" fontId="25" fillId="5" borderId="6" xfId="1" applyFont="1" applyFill="1" applyBorder="1" applyAlignment="1">
      <alignment horizontal="center" vertical="center"/>
    </xf>
    <xf numFmtId="0" fontId="25" fillId="5" borderId="117" xfId="1" applyFont="1" applyFill="1" applyBorder="1" applyAlignment="1">
      <alignment horizontal="center" vertical="center"/>
    </xf>
    <xf numFmtId="1" fontId="25" fillId="0" borderId="116" xfId="1" applyNumberFormat="1" applyFont="1" applyBorder="1" applyAlignment="1">
      <alignment horizontal="center" vertical="center"/>
    </xf>
    <xf numFmtId="1" fontId="25" fillId="0" borderId="117" xfId="1" applyNumberFormat="1" applyFont="1" applyBorder="1" applyAlignment="1">
      <alignment horizontal="center" vertical="center"/>
    </xf>
    <xf numFmtId="1" fontId="36" fillId="0" borderId="116" xfId="1" applyNumberFormat="1" applyFont="1" applyBorder="1" applyAlignment="1">
      <alignment horizontal="center" vertical="center"/>
    </xf>
    <xf numFmtId="1" fontId="36" fillId="0" borderId="5" xfId="1" applyNumberFormat="1" applyFont="1" applyBorder="1" applyAlignment="1">
      <alignment horizontal="center" vertical="center"/>
    </xf>
    <xf numFmtId="0" fontId="3" fillId="3" borderId="36" xfId="1" applyFont="1" applyFill="1" applyBorder="1" applyAlignment="1">
      <alignment horizontal="center" vertical="center"/>
    </xf>
    <xf numFmtId="0" fontId="3" fillId="3" borderId="35" xfId="1" applyFont="1" applyFill="1" applyBorder="1" applyAlignment="1">
      <alignment horizontal="center" vertical="center"/>
    </xf>
    <xf numFmtId="1" fontId="24" fillId="0" borderId="9" xfId="1" applyNumberFormat="1" applyFont="1" applyBorder="1" applyAlignment="1">
      <alignment horizontal="right" vertical="center"/>
    </xf>
    <xf numFmtId="0" fontId="23" fillId="5" borderId="10" xfId="1" applyFont="1" applyFill="1" applyBorder="1" applyAlignment="1">
      <alignment horizontal="center" vertical="center"/>
    </xf>
    <xf numFmtId="0" fontId="23" fillId="5" borderId="9" xfId="1" applyFont="1" applyFill="1" applyBorder="1" applyAlignment="1">
      <alignment horizontal="center" vertical="center"/>
    </xf>
    <xf numFmtId="0" fontId="24" fillId="5" borderId="10" xfId="1" applyFont="1" applyFill="1" applyBorder="1" applyAlignment="1">
      <alignment horizontal="center" vertical="center"/>
    </xf>
    <xf numFmtId="0" fontId="24" fillId="5" borderId="9" xfId="1" applyFont="1" applyFill="1" applyBorder="1" applyAlignment="1">
      <alignment horizontal="center" vertical="center"/>
    </xf>
    <xf numFmtId="0" fontId="23" fillId="5" borderId="29" xfId="1" applyFont="1" applyFill="1" applyBorder="1" applyAlignment="1">
      <alignment horizontal="center" vertical="center"/>
    </xf>
    <xf numFmtId="0" fontId="23" fillId="5" borderId="64" xfId="1" applyFont="1" applyFill="1" applyBorder="1" applyAlignment="1">
      <alignment horizontal="center" vertical="center"/>
    </xf>
    <xf numFmtId="1" fontId="25" fillId="0" borderId="64" xfId="1" applyNumberFormat="1" applyFont="1" applyBorder="1" applyAlignment="1">
      <alignment horizontal="center" vertical="center"/>
    </xf>
    <xf numFmtId="1" fontId="25" fillId="0" borderId="63" xfId="1" applyNumberFormat="1" applyFont="1" applyBorder="1" applyAlignment="1">
      <alignment horizontal="center" vertical="center"/>
    </xf>
    <xf numFmtId="0" fontId="3" fillId="3" borderId="109" xfId="1" applyFont="1" applyFill="1" applyBorder="1" applyAlignment="1">
      <alignment horizontal="center" vertical="center"/>
    </xf>
    <xf numFmtId="0" fontId="3" fillId="3" borderId="114" xfId="1" applyFont="1" applyFill="1" applyBorder="1" applyAlignment="1">
      <alignment horizontal="center" vertical="center"/>
    </xf>
    <xf numFmtId="0" fontId="3" fillId="3" borderId="110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5" fillId="0" borderId="9" xfId="1" applyFont="1" applyBorder="1" applyAlignment="1">
      <alignment horizontal="center" vertical="center"/>
    </xf>
    <xf numFmtId="0" fontId="35" fillId="0" borderId="21" xfId="1" applyFont="1" applyBorder="1" applyAlignment="1">
      <alignment horizontal="center" vertical="center"/>
    </xf>
    <xf numFmtId="3" fontId="34" fillId="0" borderId="51" xfId="1" applyNumberFormat="1" applyFont="1" applyBorder="1" applyAlignment="1">
      <alignment horizontal="center" vertical="center"/>
    </xf>
    <xf numFmtId="3" fontId="34" fillId="0" borderId="12" xfId="1" applyNumberFormat="1" applyFont="1" applyBorder="1" applyAlignment="1">
      <alignment horizontal="center" vertical="center"/>
    </xf>
    <xf numFmtId="0" fontId="3" fillId="3" borderId="41" xfId="1" applyFont="1" applyFill="1" applyBorder="1" applyAlignment="1">
      <alignment horizontal="center" vertical="center"/>
    </xf>
    <xf numFmtId="0" fontId="24" fillId="0" borderId="10" xfId="1" applyFont="1" applyBorder="1" applyAlignment="1">
      <alignment horizontal="center" vertical="center"/>
    </xf>
    <xf numFmtId="0" fontId="24" fillId="0" borderId="22" xfId="1" applyFont="1" applyBorder="1" applyAlignment="1">
      <alignment horizontal="center" vertical="center"/>
    </xf>
    <xf numFmtId="3" fontId="35" fillId="0" borderId="51" xfId="1" applyNumberFormat="1" applyFont="1" applyBorder="1" applyAlignment="1">
      <alignment horizontal="center" vertical="center"/>
    </xf>
    <xf numFmtId="3" fontId="35" fillId="0" borderId="12" xfId="1" applyNumberFormat="1" applyFont="1" applyBorder="1" applyAlignment="1">
      <alignment horizontal="center" vertical="center"/>
    </xf>
    <xf numFmtId="0" fontId="36" fillId="0" borderId="58" xfId="1" applyFont="1" applyBorder="1" applyAlignment="1">
      <alignment horizontal="center" vertical="center"/>
    </xf>
    <xf numFmtId="0" fontId="36" fillId="0" borderId="57" xfId="1" applyFont="1" applyBorder="1" applyAlignment="1">
      <alignment horizontal="center" vertical="center"/>
    </xf>
    <xf numFmtId="0" fontId="36" fillId="0" borderId="56" xfId="1" applyFont="1" applyBorder="1" applyAlignment="1">
      <alignment horizontal="center" vertical="center"/>
    </xf>
    <xf numFmtId="0" fontId="35" fillId="0" borderId="51" xfId="1" applyFont="1" applyBorder="1" applyAlignment="1">
      <alignment horizontal="center" vertical="center"/>
    </xf>
    <xf numFmtId="0" fontId="35" fillId="0" borderId="12" xfId="1" applyFont="1" applyBorder="1" applyAlignment="1">
      <alignment horizontal="center" vertical="center"/>
    </xf>
    <xf numFmtId="165" fontId="3" fillId="0" borderId="68" xfId="2" applyNumberFormat="1" applyFont="1" applyFill="1" applyBorder="1" applyAlignment="1">
      <alignment horizontal="center" vertical="center"/>
    </xf>
    <xf numFmtId="165" fontId="3" fillId="0" borderId="65" xfId="2" applyNumberFormat="1" applyFont="1" applyFill="1" applyBorder="1" applyAlignment="1">
      <alignment horizontal="center" vertical="center"/>
    </xf>
    <xf numFmtId="0" fontId="3" fillId="3" borderId="29" xfId="1" applyFont="1" applyFill="1" applyBorder="1" applyAlignment="1">
      <alignment horizontal="center" vertical="center"/>
    </xf>
    <xf numFmtId="0" fontId="3" fillId="3" borderId="64" xfId="1" applyFont="1" applyFill="1" applyBorder="1" applyAlignment="1">
      <alignment horizontal="center" vertical="center"/>
    </xf>
    <xf numFmtId="3" fontId="35" fillId="0" borderId="53" xfId="1" applyNumberFormat="1" applyFont="1" applyBorder="1" applyAlignment="1">
      <alignment horizontal="center" vertical="center"/>
    </xf>
    <xf numFmtId="3" fontId="35" fillId="0" borderId="11" xfId="1" applyNumberFormat="1" applyFont="1" applyBorder="1" applyAlignment="1">
      <alignment horizontal="center" vertical="center"/>
    </xf>
    <xf numFmtId="0" fontId="23" fillId="0" borderId="19" xfId="1" applyFont="1" applyBorder="1" applyAlignment="1">
      <alignment horizontal="center" vertical="center"/>
    </xf>
    <xf numFmtId="0" fontId="23" fillId="0" borderId="18" xfId="1" applyFont="1" applyBorder="1" applyAlignment="1">
      <alignment horizontal="center" vertical="center"/>
    </xf>
    <xf numFmtId="0" fontId="23" fillId="0" borderId="17" xfId="1" applyFont="1" applyBorder="1" applyAlignment="1">
      <alignment horizontal="center" vertical="center"/>
    </xf>
    <xf numFmtId="0" fontId="24" fillId="0" borderId="39" xfId="1" applyFont="1" applyBorder="1" applyAlignment="1">
      <alignment horizontal="center" vertical="center"/>
    </xf>
    <xf numFmtId="0" fontId="24" fillId="0" borderId="50" xfId="1" applyFont="1" applyBorder="1" applyAlignment="1">
      <alignment horizontal="center" vertical="center"/>
    </xf>
    <xf numFmtId="0" fontId="24" fillId="0" borderId="115" xfId="1" applyFont="1" applyBorder="1" applyAlignment="1">
      <alignment horizontal="center" vertical="center"/>
    </xf>
    <xf numFmtId="0" fontId="25" fillId="0" borderId="102" xfId="1" applyFont="1" applyBorder="1" applyAlignment="1">
      <alignment horizontal="right" vertical="center"/>
    </xf>
    <xf numFmtId="0" fontId="25" fillId="0" borderId="101" xfId="1" applyFont="1" applyBorder="1" applyAlignment="1">
      <alignment horizontal="right" vertical="center"/>
    </xf>
    <xf numFmtId="164" fontId="3" fillId="3" borderId="31" xfId="1" applyNumberFormat="1" applyFont="1" applyFill="1" applyBorder="1" applyAlignment="1">
      <alignment horizontal="center" vertical="center"/>
    </xf>
    <xf numFmtId="164" fontId="3" fillId="3" borderId="30" xfId="1" applyNumberFormat="1" applyFont="1" applyFill="1" applyBorder="1" applyAlignment="1">
      <alignment horizontal="center" vertical="center"/>
    </xf>
    <xf numFmtId="0" fontId="23" fillId="0" borderId="99" xfId="1" applyFont="1" applyBorder="1" applyAlignment="1">
      <alignment horizontal="center" vertical="center"/>
    </xf>
    <xf numFmtId="0" fontId="23" fillId="0" borderId="34" xfId="1" applyFont="1" applyBorder="1" applyAlignment="1">
      <alignment horizontal="center" vertical="center"/>
    </xf>
    <xf numFmtId="0" fontId="24" fillId="0" borderId="98" xfId="1" applyFont="1" applyBorder="1" applyAlignment="1">
      <alignment horizontal="center" vertical="center"/>
    </xf>
    <xf numFmtId="0" fontId="24" fillId="0" borderId="91" xfId="1" applyFont="1" applyBorder="1" applyAlignment="1">
      <alignment horizontal="center" vertical="center"/>
    </xf>
    <xf numFmtId="0" fontId="25" fillId="0" borderId="4" xfId="1" applyFont="1" applyBorder="1" applyAlignment="1">
      <alignment horizontal="right" vertical="center"/>
    </xf>
    <xf numFmtId="0" fontId="25" fillId="0" borderId="0" xfId="1" applyFont="1" applyAlignment="1">
      <alignment horizontal="right" vertical="center"/>
    </xf>
    <xf numFmtId="0" fontId="25" fillId="0" borderId="0" xfId="1" applyFont="1" applyAlignment="1">
      <alignment horizontal="center" vertical="center"/>
    </xf>
    <xf numFmtId="0" fontId="25" fillId="0" borderId="103" xfId="1" applyFont="1" applyBorder="1" applyAlignment="1">
      <alignment horizontal="center" vertical="center"/>
    </xf>
    <xf numFmtId="0" fontId="25" fillId="0" borderId="111" xfId="1" applyFont="1" applyBorder="1" applyAlignment="1">
      <alignment horizontal="center" vertical="center"/>
    </xf>
    <xf numFmtId="0" fontId="25" fillId="0" borderId="112" xfId="1" applyFont="1" applyBorder="1" applyAlignment="1">
      <alignment horizontal="center" vertical="center"/>
    </xf>
    <xf numFmtId="0" fontId="24" fillId="5" borderId="10" xfId="1" applyFont="1" applyFill="1" applyBorder="1" applyAlignment="1">
      <alignment horizontal="center" vertical="center" readingOrder="1"/>
    </xf>
    <xf numFmtId="0" fontId="24" fillId="5" borderId="9" xfId="1" applyFont="1" applyFill="1" applyBorder="1" applyAlignment="1">
      <alignment horizontal="center" vertical="center" readingOrder="1"/>
    </xf>
    <xf numFmtId="4" fontId="35" fillId="0" borderId="23" xfId="1" applyNumberFormat="1" applyFont="1" applyBorder="1" applyAlignment="1">
      <alignment horizontal="center" vertical="center" wrapText="1"/>
    </xf>
    <xf numFmtId="4" fontId="35" fillId="0" borderId="24" xfId="1" applyNumberFormat="1" applyFont="1" applyBorder="1" applyAlignment="1">
      <alignment horizontal="center" vertical="center" wrapText="1"/>
    </xf>
    <xf numFmtId="4" fontId="35" fillId="0" borderId="2" xfId="1" applyNumberFormat="1" applyFont="1" applyBorder="1" applyAlignment="1">
      <alignment horizontal="center" vertical="center" wrapText="1"/>
    </xf>
    <xf numFmtId="4" fontId="35" fillId="0" borderId="1" xfId="1" applyNumberFormat="1" applyFont="1" applyBorder="1" applyAlignment="1">
      <alignment horizontal="center" vertical="center" wrapText="1"/>
    </xf>
    <xf numFmtId="4" fontId="35" fillId="0" borderId="121" xfId="1" applyNumberFormat="1" applyFont="1" applyBorder="1" applyAlignment="1">
      <alignment horizontal="center" vertical="center" wrapText="1"/>
    </xf>
    <xf numFmtId="4" fontId="35" fillId="0" borderId="79" xfId="1" applyNumberFormat="1" applyFont="1" applyBorder="1" applyAlignment="1">
      <alignment horizontal="center" vertical="center" wrapText="1"/>
    </xf>
    <xf numFmtId="4" fontId="35" fillId="0" borderId="80" xfId="1" applyNumberFormat="1" applyFont="1" applyBorder="1" applyAlignment="1">
      <alignment horizontal="center" vertical="center" wrapText="1"/>
    </xf>
    <xf numFmtId="4" fontId="35" fillId="0" borderId="122" xfId="1" applyNumberFormat="1" applyFont="1" applyBorder="1" applyAlignment="1">
      <alignment horizontal="center" vertical="center" wrapText="1"/>
    </xf>
    <xf numFmtId="4" fontId="35" fillId="0" borderId="28" xfId="1" applyNumberFormat="1" applyFont="1" applyBorder="1" applyAlignment="1">
      <alignment horizontal="center" vertical="center" wrapText="1"/>
    </xf>
    <xf numFmtId="4" fontId="35" fillId="0" borderId="27" xfId="1" applyNumberFormat="1" applyFont="1" applyBorder="1" applyAlignment="1">
      <alignment horizontal="center" vertical="center"/>
    </xf>
    <xf numFmtId="4" fontId="35" fillId="0" borderId="28" xfId="1" applyNumberFormat="1" applyFont="1" applyBorder="1" applyAlignment="1">
      <alignment horizontal="center" vertical="center"/>
    </xf>
    <xf numFmtId="0" fontId="39" fillId="0" borderId="43" xfId="1" applyFont="1" applyBorder="1" applyAlignment="1">
      <alignment horizontal="center" vertical="center"/>
    </xf>
    <xf numFmtId="0" fontId="39" fillId="0" borderId="42" xfId="1" applyFont="1" applyBorder="1" applyAlignment="1">
      <alignment horizontal="center" vertical="center"/>
    </xf>
    <xf numFmtId="0" fontId="21" fillId="0" borderId="31" xfId="1" applyFont="1" applyBorder="1" applyAlignment="1">
      <alignment horizontal="center" vertical="center"/>
    </xf>
    <xf numFmtId="0" fontId="21" fillId="0" borderId="30" xfId="1" applyFont="1" applyBorder="1" applyAlignment="1">
      <alignment horizontal="center" vertical="center"/>
    </xf>
    <xf numFmtId="0" fontId="39" fillId="0" borderId="18" xfId="1" applyFont="1" applyBorder="1" applyAlignment="1">
      <alignment horizontal="center" vertical="center"/>
    </xf>
    <xf numFmtId="0" fontId="39" fillId="0" borderId="17" xfId="1" applyFont="1" applyBorder="1" applyAlignment="1">
      <alignment horizontal="center" vertical="center"/>
    </xf>
    <xf numFmtId="0" fontId="39" fillId="0" borderId="18" xfId="1" applyFont="1" applyBorder="1" applyAlignment="1">
      <alignment horizontal="center" vertical="center" wrapText="1"/>
    </xf>
    <xf numFmtId="0" fontId="39" fillId="0" borderId="17" xfId="1" applyFont="1" applyBorder="1" applyAlignment="1">
      <alignment horizontal="center" vertical="center" wrapText="1"/>
    </xf>
    <xf numFmtId="4" fontId="35" fillId="0" borderId="9" xfId="1" applyNumberFormat="1" applyFont="1" applyBorder="1" applyAlignment="1">
      <alignment horizontal="center" vertical="center" wrapText="1"/>
    </xf>
    <xf numFmtId="4" fontId="35" fillId="0" borderId="8" xfId="1" applyNumberFormat="1" applyFont="1" applyBorder="1" applyAlignment="1">
      <alignment horizontal="center" vertical="center" wrapText="1"/>
    </xf>
    <xf numFmtId="4" fontId="35" fillId="0" borderId="21" xfId="1" applyNumberFormat="1" applyFont="1" applyBorder="1" applyAlignment="1">
      <alignment horizontal="center" vertical="center" wrapText="1"/>
    </xf>
    <xf numFmtId="4" fontId="35" fillId="0" borderId="20" xfId="1" applyNumberFormat="1" applyFont="1" applyBorder="1" applyAlignment="1">
      <alignment horizontal="center" vertical="center" wrapText="1"/>
    </xf>
    <xf numFmtId="0" fontId="24" fillId="0" borderId="46" xfId="1" applyFont="1" applyBorder="1" applyAlignment="1">
      <alignment horizontal="center" vertical="center"/>
    </xf>
    <xf numFmtId="0" fontId="21" fillId="5" borderId="29" xfId="1" applyFont="1" applyFill="1" applyBorder="1" applyAlignment="1">
      <alignment horizontal="center" vertical="center"/>
    </xf>
    <xf numFmtId="0" fontId="21" fillId="5" borderId="64" xfId="1" applyFont="1" applyFill="1" applyBorder="1" applyAlignment="1">
      <alignment horizontal="center" vertical="center"/>
    </xf>
    <xf numFmtId="0" fontId="21" fillId="5" borderId="10" xfId="1" applyFont="1" applyFill="1" applyBorder="1" applyAlignment="1">
      <alignment horizontal="center" vertical="center"/>
    </xf>
    <xf numFmtId="0" fontId="21" fillId="5" borderId="9" xfId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5" borderId="2" xfId="1" applyFont="1" applyFill="1" applyBorder="1" applyAlignment="1">
      <alignment horizontal="center" vertical="center"/>
    </xf>
    <xf numFmtId="0" fontId="21" fillId="5" borderId="24" xfId="1" applyFont="1" applyFill="1" applyBorder="1" applyAlignment="1">
      <alignment horizontal="center" vertical="center"/>
    </xf>
    <xf numFmtId="0" fontId="40" fillId="0" borderId="18" xfId="1" applyFont="1" applyBorder="1" applyAlignment="1">
      <alignment horizontal="center" vertical="center" wrapText="1"/>
    </xf>
    <xf numFmtId="0" fontId="40" fillId="0" borderId="17" xfId="1" applyFont="1" applyBorder="1" applyAlignment="1">
      <alignment horizontal="center" vertical="center" wrapText="1"/>
    </xf>
    <xf numFmtId="0" fontId="24" fillId="0" borderId="127" xfId="1" applyFont="1" applyBorder="1" applyAlignment="1">
      <alignment horizontal="center" vertical="center"/>
    </xf>
    <xf numFmtId="3" fontId="34" fillId="0" borderId="59" xfId="1" applyNumberFormat="1" applyFont="1" applyBorder="1" applyAlignment="1">
      <alignment horizontal="center" vertical="center"/>
    </xf>
    <xf numFmtId="3" fontId="34" fillId="0" borderId="75" xfId="1" applyNumberFormat="1" applyFont="1" applyBorder="1" applyAlignment="1">
      <alignment horizontal="center" vertical="center"/>
    </xf>
    <xf numFmtId="3" fontId="34" fillId="0" borderId="126" xfId="1" applyNumberFormat="1" applyFont="1" applyBorder="1" applyAlignment="1">
      <alignment horizontal="center" vertical="center"/>
    </xf>
    <xf numFmtId="0" fontId="31" fillId="0" borderId="59" xfId="1" applyFont="1" applyBorder="1" applyAlignment="1">
      <alignment horizontal="center" vertical="center"/>
    </xf>
    <xf numFmtId="3" fontId="35" fillId="0" borderId="123" xfId="1" applyNumberFormat="1" applyFont="1" applyBorder="1" applyAlignment="1">
      <alignment horizontal="center" vertical="center"/>
    </xf>
    <xf numFmtId="3" fontId="35" fillId="0" borderId="124" xfId="1" applyNumberFormat="1" applyFont="1" applyBorder="1" applyAlignment="1">
      <alignment horizontal="center" vertical="center"/>
    </xf>
    <xf numFmtId="3" fontId="35" fillId="0" borderId="125" xfId="1" applyNumberFormat="1" applyFont="1" applyBorder="1" applyAlignment="1">
      <alignment horizontal="center" vertical="center"/>
    </xf>
    <xf numFmtId="3" fontId="35" fillId="0" borderId="126" xfId="1" applyNumberFormat="1" applyFont="1" applyBorder="1" applyAlignment="1">
      <alignment horizontal="center" vertical="center"/>
    </xf>
    <xf numFmtId="0" fontId="39" fillId="0" borderId="19" xfId="1" applyFont="1" applyBorder="1" applyAlignment="1">
      <alignment horizontal="center" vertical="center"/>
    </xf>
    <xf numFmtId="0" fontId="39" fillId="0" borderId="19" xfId="1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7" xfId="1" applyFont="1" applyBorder="1" applyAlignment="1">
      <alignment horizontal="center" vertical="center"/>
    </xf>
    <xf numFmtId="0" fontId="25" fillId="5" borderId="19" xfId="1" applyFont="1" applyFill="1" applyBorder="1" applyAlignment="1">
      <alignment horizontal="center" vertical="center"/>
    </xf>
    <xf numFmtId="0" fontId="25" fillId="5" borderId="18" xfId="1" applyFont="1" applyFill="1" applyBorder="1" applyAlignment="1">
      <alignment horizontal="center" vertical="center"/>
    </xf>
    <xf numFmtId="0" fontId="25" fillId="5" borderId="17" xfId="1" applyFont="1" applyFill="1" applyBorder="1" applyAlignment="1">
      <alignment horizontal="center" vertical="center"/>
    </xf>
    <xf numFmtId="0" fontId="29" fillId="0" borderId="19" xfId="1" applyFont="1" applyBorder="1" applyAlignment="1">
      <alignment horizontal="center" vertical="center" wrapText="1"/>
    </xf>
    <xf numFmtId="166" fontId="3" fillId="0" borderId="68" xfId="2" applyNumberFormat="1" applyFont="1" applyFill="1" applyBorder="1" applyAlignment="1">
      <alignment horizontal="center" vertical="center"/>
    </xf>
    <xf numFmtId="166" fontId="3" fillId="0" borderId="65" xfId="2" applyNumberFormat="1" applyFont="1" applyFill="1" applyBorder="1" applyAlignment="1">
      <alignment horizontal="center" vertical="center"/>
    </xf>
    <xf numFmtId="0" fontId="23" fillId="0" borderId="3" xfId="1" applyFont="1" applyBorder="1" applyAlignment="1">
      <alignment horizontal="right" vertical="center" wrapText="1"/>
    </xf>
    <xf numFmtId="0" fontId="23" fillId="0" borderId="2" xfId="1" applyFont="1" applyBorder="1" applyAlignment="1">
      <alignment horizontal="right" vertical="center" wrapText="1"/>
    </xf>
    <xf numFmtId="0" fontId="23" fillId="0" borderId="1" xfId="1" applyFont="1" applyBorder="1" applyAlignment="1">
      <alignment horizontal="right" vertical="center" wrapText="1"/>
    </xf>
    <xf numFmtId="10" fontId="3" fillId="0" borderId="68" xfId="2" applyNumberFormat="1" applyFont="1" applyFill="1" applyBorder="1" applyAlignment="1">
      <alignment horizontal="center" vertical="center"/>
    </xf>
    <xf numFmtId="10" fontId="3" fillId="0" borderId="65" xfId="2" applyNumberFormat="1" applyFont="1" applyFill="1" applyBorder="1" applyAlignment="1">
      <alignment horizontal="center" vertical="center"/>
    </xf>
    <xf numFmtId="0" fontId="24" fillId="0" borderId="126" xfId="1" applyFont="1" applyBorder="1" applyAlignment="1">
      <alignment horizontal="center" vertical="center"/>
    </xf>
    <xf numFmtId="0" fontId="40" fillId="0" borderId="19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43EF4F-CDFC-4FC7-95C7-7EC333570069}"/>
                </a:ext>
              </a:extLst>
            </xdr:cNvPr>
            <xdr:cNvSpPr txBox="1"/>
          </xdr:nvSpPr>
          <xdr:spPr>
            <a:xfrm>
              <a:off x="10502241756" y="12312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43EF4F-CDFC-4FC7-95C7-7EC333570069}"/>
                </a:ext>
              </a:extLst>
            </xdr:cNvPr>
            <xdr:cNvSpPr txBox="1"/>
          </xdr:nvSpPr>
          <xdr:spPr>
            <a:xfrm>
              <a:off x="10502241756" y="12312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1014528</xdr:colOff>
      <xdr:row>30</xdr:row>
      <xdr:rowOff>147070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864D5D3-C019-4FEF-835C-89F924DA13F4}"/>
                </a:ext>
              </a:extLst>
            </xdr:cNvPr>
            <xdr:cNvSpPr txBox="1"/>
          </xdr:nvSpPr>
          <xdr:spPr>
            <a:xfrm>
              <a:off x="10501789123" y="11405620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864D5D3-C019-4FEF-835C-89F924DA13F4}"/>
                </a:ext>
              </a:extLst>
            </xdr:cNvPr>
            <xdr:cNvSpPr txBox="1"/>
          </xdr:nvSpPr>
          <xdr:spPr>
            <a:xfrm>
              <a:off x="10501789123" y="11405620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064B0A7-9EF2-4F7F-8E27-009449516DBE}"/>
                </a:ext>
              </a:extLst>
            </xdr:cNvPr>
            <xdr:cNvSpPr txBox="1"/>
          </xdr:nvSpPr>
          <xdr:spPr>
            <a:xfrm>
              <a:off x="10502242663" y="81947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064B0A7-9EF2-4F7F-8E27-009449516DBE}"/>
                </a:ext>
              </a:extLst>
            </xdr:cNvPr>
            <xdr:cNvSpPr txBox="1"/>
          </xdr:nvSpPr>
          <xdr:spPr>
            <a:xfrm>
              <a:off x="10502242663" y="81947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4706230-9BFC-4AA9-ACFF-E844394CC6EA}"/>
                </a:ext>
              </a:extLst>
            </xdr:cNvPr>
            <xdr:cNvSpPr txBox="1"/>
          </xdr:nvSpPr>
          <xdr:spPr>
            <a:xfrm>
              <a:off x="10502229056" y="9923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4706230-9BFC-4AA9-ACFF-E844394CC6EA}"/>
                </a:ext>
              </a:extLst>
            </xdr:cNvPr>
            <xdr:cNvSpPr txBox="1"/>
          </xdr:nvSpPr>
          <xdr:spPr>
            <a:xfrm>
              <a:off x="10502229056" y="9923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2BF5FB8-32DB-4524-AE37-3838DEBF9371}"/>
                </a:ext>
              </a:extLst>
            </xdr:cNvPr>
            <xdr:cNvSpPr txBox="1"/>
          </xdr:nvSpPr>
          <xdr:spPr>
            <a:xfrm>
              <a:off x="10502230870" y="10736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2BF5FB8-32DB-4524-AE37-3838DEBF9371}"/>
                </a:ext>
              </a:extLst>
            </xdr:cNvPr>
            <xdr:cNvSpPr txBox="1"/>
          </xdr:nvSpPr>
          <xdr:spPr>
            <a:xfrm>
              <a:off x="10502230870" y="10736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9FBACA2-8009-4270-A1E4-31CFD571F261}"/>
            </a:ext>
          </a:extLst>
        </xdr:cNvPr>
        <xdr:cNvSpPr/>
      </xdr:nvSpPr>
      <xdr:spPr>
        <a:xfrm>
          <a:off x="10521522284" y="167513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2BFCE1D-41A5-46B9-A0CD-3D206D629759}"/>
                </a:ext>
              </a:extLst>
            </xdr:cNvPr>
            <xdr:cNvSpPr txBox="1"/>
          </xdr:nvSpPr>
          <xdr:spPr>
            <a:xfrm>
              <a:off x="10502242663" y="85884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2BFCE1D-41A5-46B9-A0CD-3D206D629759}"/>
                </a:ext>
              </a:extLst>
            </xdr:cNvPr>
            <xdr:cNvSpPr txBox="1"/>
          </xdr:nvSpPr>
          <xdr:spPr>
            <a:xfrm>
              <a:off x="10502242663" y="85884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B92E5E5-7899-42D1-B8AF-56666C506649}"/>
                </a:ext>
              </a:extLst>
            </xdr:cNvPr>
            <xdr:cNvSpPr txBox="1"/>
          </xdr:nvSpPr>
          <xdr:spPr>
            <a:xfrm>
              <a:off x="10417526232" y="91545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B92E5E5-7899-42D1-B8AF-56666C506649}"/>
                </a:ext>
              </a:extLst>
            </xdr:cNvPr>
            <xdr:cNvSpPr txBox="1"/>
          </xdr:nvSpPr>
          <xdr:spPr>
            <a:xfrm>
              <a:off x="10417526232" y="91545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388D3A8-86D4-4E82-B7D7-423A855F0B9F}"/>
                </a:ext>
              </a:extLst>
            </xdr:cNvPr>
            <xdr:cNvSpPr txBox="1"/>
          </xdr:nvSpPr>
          <xdr:spPr>
            <a:xfrm>
              <a:off x="10587267431" y="914901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388D3A8-86D4-4E82-B7D7-423A855F0B9F}"/>
                </a:ext>
              </a:extLst>
            </xdr:cNvPr>
            <xdr:cNvSpPr txBox="1"/>
          </xdr:nvSpPr>
          <xdr:spPr>
            <a:xfrm>
              <a:off x="10587267431" y="914901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EB509CA-82D7-4D0D-8369-9BC8FDC0D388}"/>
                </a:ext>
              </a:extLst>
            </xdr:cNvPr>
            <xdr:cNvSpPr txBox="1"/>
          </xdr:nvSpPr>
          <xdr:spPr>
            <a:xfrm>
              <a:off x="9979947906" y="628615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EB509CA-82D7-4D0D-8369-9BC8FDC0D388}"/>
                </a:ext>
              </a:extLst>
            </xdr:cNvPr>
            <xdr:cNvSpPr txBox="1"/>
          </xdr:nvSpPr>
          <xdr:spPr>
            <a:xfrm>
              <a:off x="9979947906" y="628615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1014528</xdr:colOff>
      <xdr:row>30</xdr:row>
      <xdr:rowOff>147070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6EA1F1-88DE-4F0A-9B35-54F447451C75}"/>
                </a:ext>
              </a:extLst>
            </xdr:cNvPr>
            <xdr:cNvSpPr txBox="1"/>
          </xdr:nvSpPr>
          <xdr:spPr>
            <a:xfrm>
              <a:off x="11376660000" y="11397776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6EA1F1-88DE-4F0A-9B35-54F447451C75}"/>
                </a:ext>
              </a:extLst>
            </xdr:cNvPr>
            <xdr:cNvSpPr txBox="1"/>
          </xdr:nvSpPr>
          <xdr:spPr>
            <a:xfrm>
              <a:off x="11376660000" y="11397776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3972040-AF38-48D2-8DE7-96EEB176FE15}"/>
                </a:ext>
              </a:extLst>
            </xdr:cNvPr>
            <xdr:cNvSpPr txBox="1"/>
          </xdr:nvSpPr>
          <xdr:spPr>
            <a:xfrm>
              <a:off x="10587278976" y="8190746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3972040-AF38-48D2-8DE7-96EEB176FE15}"/>
                </a:ext>
              </a:extLst>
            </xdr:cNvPr>
            <xdr:cNvSpPr txBox="1"/>
          </xdr:nvSpPr>
          <xdr:spPr>
            <a:xfrm>
              <a:off x="10587278976" y="8190746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100919</xdr:colOff>
      <xdr:row>24</xdr:row>
      <xdr:rowOff>251844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6F8A7B-D3D5-46AD-A0BB-CBF150683672}"/>
                </a:ext>
              </a:extLst>
            </xdr:cNvPr>
            <xdr:cNvSpPr txBox="1"/>
          </xdr:nvSpPr>
          <xdr:spPr>
            <a:xfrm>
              <a:off x="11376999613" y="914931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6F8A7B-D3D5-46AD-A0BB-CBF150683672}"/>
                </a:ext>
              </a:extLst>
            </xdr:cNvPr>
            <xdr:cNvSpPr txBox="1"/>
          </xdr:nvSpPr>
          <xdr:spPr>
            <a:xfrm>
              <a:off x="11376999613" y="914931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1013BF-BF38-4F64-965E-0CE970866459}"/>
                </a:ext>
              </a:extLst>
            </xdr:cNvPr>
            <xdr:cNvSpPr txBox="1"/>
          </xdr:nvSpPr>
          <xdr:spPr>
            <a:xfrm>
              <a:off x="9979935206" y="51454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1013BF-BF38-4F64-965E-0CE970866459}"/>
                </a:ext>
              </a:extLst>
            </xdr:cNvPr>
            <xdr:cNvSpPr txBox="1"/>
          </xdr:nvSpPr>
          <xdr:spPr>
            <a:xfrm>
              <a:off x="9979935206" y="51454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9DB24C5-F5D9-4554-A3DF-CA012461FD04}"/>
                </a:ext>
              </a:extLst>
            </xdr:cNvPr>
            <xdr:cNvSpPr txBox="1"/>
          </xdr:nvSpPr>
          <xdr:spPr>
            <a:xfrm>
              <a:off x="9979937020" y="55232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9DB24C5-F5D9-4554-A3DF-CA012461FD04}"/>
                </a:ext>
              </a:extLst>
            </xdr:cNvPr>
            <xdr:cNvSpPr txBox="1"/>
          </xdr:nvSpPr>
          <xdr:spPr>
            <a:xfrm>
              <a:off x="9979937020" y="55232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BB529F2-4D85-4BD0-999F-81BF62880F9B}"/>
            </a:ext>
          </a:extLst>
        </xdr:cNvPr>
        <xdr:cNvSpPr/>
      </xdr:nvSpPr>
      <xdr:spPr>
        <a:xfrm>
          <a:off x="9994034134" y="9711418"/>
          <a:ext cx="7443107" cy="114300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DEABFB0-1A97-4118-89AB-31D6051547D6}"/>
                </a:ext>
              </a:extLst>
            </xdr:cNvPr>
            <xdr:cNvSpPr txBox="1"/>
          </xdr:nvSpPr>
          <xdr:spPr>
            <a:xfrm>
              <a:off x="10587278976" y="8190746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DEABFB0-1A97-4118-89AB-31D6051547D6}"/>
                </a:ext>
              </a:extLst>
            </xdr:cNvPr>
            <xdr:cNvSpPr txBox="1"/>
          </xdr:nvSpPr>
          <xdr:spPr>
            <a:xfrm>
              <a:off x="10587278976" y="8190746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29A3C3-A231-4A04-8701-0E5B32CC8D9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29A3C3-A231-4A04-8701-0E5B32CC8D9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ABC541-E997-44A4-92FA-A5E3C51065F3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ABC541-E997-44A4-92FA-A5E3C51065F3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E1C59A-5312-4B35-BB2B-BF26737B0D12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E1C59A-5312-4B35-BB2B-BF26737B0D12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2B1203-375C-4215-9054-07A9A0FA23C4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2B1203-375C-4215-9054-07A9A0FA23C4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ABCCFED-F575-4FB2-99A9-E7987AB762EA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ABCCFED-F575-4FB2-99A9-E7987AB762EA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935A465-C11F-4DE3-B5AD-44168666501B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2CE2945-2C3B-4A3F-BA00-06DDC07F5D52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2CE2945-2C3B-4A3F-BA00-06DDC07F5D52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4E04CD7-DE26-417D-83D7-7E9FB82B9D8E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4E04CD7-DE26-417D-83D7-7E9FB82B9D8E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E01347F-1C5C-4225-906D-9299DA5316CF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E01347F-1C5C-4225-906D-9299DA5316CF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6B1C45-4931-4398-87CF-A5BE395F7CAC}"/>
                </a:ext>
              </a:extLst>
            </xdr:cNvPr>
            <xdr:cNvSpPr txBox="1"/>
          </xdr:nvSpPr>
          <xdr:spPr>
            <a:xfrm>
              <a:off x="10502241756" y="12312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6B1C45-4931-4398-87CF-A5BE395F7CAC}"/>
                </a:ext>
              </a:extLst>
            </xdr:cNvPr>
            <xdr:cNvSpPr txBox="1"/>
          </xdr:nvSpPr>
          <xdr:spPr>
            <a:xfrm>
              <a:off x="10502241756" y="12312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176E847-A56B-4F07-A348-71EF337247BE}"/>
                </a:ext>
              </a:extLst>
            </xdr:cNvPr>
            <xdr:cNvSpPr txBox="1"/>
          </xdr:nvSpPr>
          <xdr:spPr>
            <a:xfrm>
              <a:off x="9925268003" y="1154243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176E847-A56B-4F07-A348-71EF337247BE}"/>
                </a:ext>
              </a:extLst>
            </xdr:cNvPr>
            <xdr:cNvSpPr txBox="1"/>
          </xdr:nvSpPr>
          <xdr:spPr>
            <a:xfrm>
              <a:off x="9925268003" y="1154243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B45986F-8D80-4CA2-9845-66F846774711}"/>
                </a:ext>
              </a:extLst>
            </xdr:cNvPr>
            <xdr:cNvSpPr txBox="1"/>
          </xdr:nvSpPr>
          <xdr:spPr>
            <a:xfrm>
              <a:off x="10502242663" y="81947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B45986F-8D80-4CA2-9845-66F846774711}"/>
                </a:ext>
              </a:extLst>
            </xdr:cNvPr>
            <xdr:cNvSpPr txBox="1"/>
          </xdr:nvSpPr>
          <xdr:spPr>
            <a:xfrm>
              <a:off x="10502242663" y="81947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8152031-45F9-4DDC-B2C1-B913CF3D43CA}"/>
                </a:ext>
              </a:extLst>
            </xdr:cNvPr>
            <xdr:cNvSpPr txBox="1"/>
          </xdr:nvSpPr>
          <xdr:spPr>
            <a:xfrm>
              <a:off x="10502229056" y="9923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8152031-45F9-4DDC-B2C1-B913CF3D43CA}"/>
                </a:ext>
              </a:extLst>
            </xdr:cNvPr>
            <xdr:cNvSpPr txBox="1"/>
          </xdr:nvSpPr>
          <xdr:spPr>
            <a:xfrm>
              <a:off x="10502229056" y="9923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E0AB69F-870F-4F6A-8B0E-B907660A7EC2}"/>
                </a:ext>
              </a:extLst>
            </xdr:cNvPr>
            <xdr:cNvSpPr txBox="1"/>
          </xdr:nvSpPr>
          <xdr:spPr>
            <a:xfrm>
              <a:off x="10502230870" y="10736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E0AB69F-870F-4F6A-8B0E-B907660A7EC2}"/>
                </a:ext>
              </a:extLst>
            </xdr:cNvPr>
            <xdr:cNvSpPr txBox="1"/>
          </xdr:nvSpPr>
          <xdr:spPr>
            <a:xfrm>
              <a:off x="10502230870" y="10736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8EA0DE2-06F6-4D04-811F-67F5B577E49E}"/>
            </a:ext>
          </a:extLst>
        </xdr:cNvPr>
        <xdr:cNvSpPr/>
      </xdr:nvSpPr>
      <xdr:spPr>
        <a:xfrm>
          <a:off x="10521522284" y="167513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02B3958-31D2-41A3-904F-E7F3676D021D}"/>
                </a:ext>
              </a:extLst>
            </xdr:cNvPr>
            <xdr:cNvSpPr txBox="1"/>
          </xdr:nvSpPr>
          <xdr:spPr>
            <a:xfrm>
              <a:off x="10502242663" y="85884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02B3958-31D2-41A3-904F-E7F3676D021D}"/>
                </a:ext>
              </a:extLst>
            </xdr:cNvPr>
            <xdr:cNvSpPr txBox="1"/>
          </xdr:nvSpPr>
          <xdr:spPr>
            <a:xfrm>
              <a:off x="10502242663" y="85884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48D3FD5-B4B5-4F47-9D53-13218F12BCB1}"/>
                </a:ext>
              </a:extLst>
            </xdr:cNvPr>
            <xdr:cNvSpPr txBox="1"/>
          </xdr:nvSpPr>
          <xdr:spPr>
            <a:xfrm>
              <a:off x="10417526232" y="91545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48D3FD5-B4B5-4F47-9D53-13218F12BCB1}"/>
                </a:ext>
              </a:extLst>
            </xdr:cNvPr>
            <xdr:cNvSpPr txBox="1"/>
          </xdr:nvSpPr>
          <xdr:spPr>
            <a:xfrm>
              <a:off x="10417526232" y="91545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4D5C492-01E7-4C92-8362-01FBEF7FAFBE}"/>
                </a:ext>
              </a:extLst>
            </xdr:cNvPr>
            <xdr:cNvSpPr txBox="1"/>
          </xdr:nvSpPr>
          <xdr:spPr>
            <a:xfrm>
              <a:off x="10502231118" y="91553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4D5C492-01E7-4C92-8362-01FBEF7FAFBE}"/>
                </a:ext>
              </a:extLst>
            </xdr:cNvPr>
            <xdr:cNvSpPr txBox="1"/>
          </xdr:nvSpPr>
          <xdr:spPr>
            <a:xfrm>
              <a:off x="10502231118" y="91553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EE5B8D-02DE-4B0A-9B1C-CEE229DE0230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EE5B8D-02DE-4B0A-9B1C-CEE229DE0230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DD46C4-55B2-4D21-AFF8-EA76871A6A9D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DD46C4-55B2-4D21-AFF8-EA76871A6A9D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84FCF0-1A50-42CF-ADB0-2A4CE8EBC73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84FCF0-1A50-42CF-ADB0-2A4CE8EBC73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B3809D-3233-4D19-B492-368158085EE6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B3809D-3233-4D19-B492-368158085EE6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0142997-51C1-45A9-8655-628F354738E8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0142997-51C1-45A9-8655-628F354738E8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DBFE31E-DC90-41B0-BF67-E78BFC343965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A4742AB-73CB-4AB8-A71C-F791DFA5278B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A4742AB-73CB-4AB8-A71C-F791DFA5278B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8A3B305-A840-44FC-9F89-9B4045A011A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8A3B305-A840-44FC-9F89-9B4045A011A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1869F04-64E8-4DF0-BDBE-DC4F60C8CE7D}"/>
                </a:ext>
              </a:extLst>
            </xdr:cNvPr>
            <xdr:cNvSpPr txBox="1"/>
          </xdr:nvSpPr>
          <xdr:spPr>
            <a:xfrm>
              <a:off x="10398291431" y="9322201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1869F04-64E8-4DF0-BDBE-DC4F60C8CE7D}"/>
                </a:ext>
              </a:extLst>
            </xdr:cNvPr>
            <xdr:cNvSpPr txBox="1"/>
          </xdr:nvSpPr>
          <xdr:spPr>
            <a:xfrm>
              <a:off x="10398291431" y="9322201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2D82A0D-5C02-4FB5-8C65-713C96EE8642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2D82A0D-5C02-4FB5-8C65-713C96EE8642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146CB2-8CAD-4A59-8994-6F97BB3F507B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146CB2-8CAD-4A59-8994-6F97BB3F507B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B71A83-23D5-4033-9051-D1E6DCE56DD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B71A83-23D5-4033-9051-D1E6DCE56DD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B0C3CDF-E570-4710-BE23-486C0E2AED1B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B0C3CDF-E570-4710-BE23-486C0E2AED1B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63D1F7-ADDC-41A7-953F-537DDAFCC4A7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63D1F7-ADDC-41A7-953F-537DDAFCC4A7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D29396D-D0AE-4CC1-85CD-CC8D18E4DF09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B221F4D-52BC-4D9A-9CA9-708D97C3AAC0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B221F4D-52BC-4D9A-9CA9-708D97C3AAC0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FB0A4EC-0DD9-4320-9E19-8AAE712211B6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FB0A4EC-0DD9-4320-9E19-8AAE712211B6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11DD5F1-3D0A-4BA6-B33A-E9DDD969E851}"/>
                </a:ext>
              </a:extLst>
            </xdr:cNvPr>
            <xdr:cNvSpPr txBox="1"/>
          </xdr:nvSpPr>
          <xdr:spPr>
            <a:xfrm>
              <a:off x="10398291431" y="9322201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11DD5F1-3D0A-4BA6-B33A-E9DDD969E851}"/>
                </a:ext>
              </a:extLst>
            </xdr:cNvPr>
            <xdr:cNvSpPr txBox="1"/>
          </xdr:nvSpPr>
          <xdr:spPr>
            <a:xfrm>
              <a:off x="10398291431" y="9322201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1AFB680-AE83-4317-9C8A-E6059151B695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1AFB680-AE83-4317-9C8A-E6059151B695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79F785-7C13-4162-B6E8-1DCDB314E040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79F785-7C13-4162-B6E8-1DCDB314E040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1001E21-430D-4573-B627-7EF9C965E9D2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1001E21-430D-4573-B627-7EF9C965E9D2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EF1982-B858-44AD-A7BC-4D32DF390E4A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EF1982-B858-44AD-A7BC-4D32DF390E4A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014CA21-036F-42BB-BC11-E0612BC33A49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014CA21-036F-42BB-BC11-E0612BC33A49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844273F-280C-44DF-8FE8-AB42C30FA3DA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39088BD-B76A-4FBD-A33A-381BBC8BF059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39088BD-B76A-4FBD-A33A-381BBC8BF059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E3BB05B-55A2-4FC8-A39A-81F701AACEA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E3BB05B-55A2-4FC8-A39A-81F701AACEA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27DD81E-F05A-4FFC-8383-F0E13062BB4D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27DD81E-F05A-4FFC-8383-F0E13062BB4D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E0580F-017D-463D-B116-89BF585377AA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E0580F-017D-463D-B116-89BF585377AA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FD379B4-DF69-4C51-8B43-243E1132399B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FD379B4-DF69-4C51-8B43-243E1132399B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18B6294-1DC8-4546-8EE2-E56F7A267801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18B6294-1DC8-4546-8EE2-E56F7A267801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36AB459-6A2C-4553-BE51-7CA39781A175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36AB459-6A2C-4553-BE51-7CA39781A175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9984C12-70D1-4626-A3B0-0DF75B8AF1F2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9984C12-70D1-4626-A3B0-0DF75B8AF1F2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4FADC49-00DB-4434-9E33-25A9C8340669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77276A3-6AE0-49A6-AB48-ED1C3808C6C7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77276A3-6AE0-49A6-AB48-ED1C3808C6C7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C91A42-7494-4F23-8F74-63EE395D25C2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C91A42-7494-4F23-8F74-63EE395D25C2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C436F97-F0CD-44D9-B9F6-659AFB6AE84C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C436F97-F0CD-44D9-B9F6-659AFB6AE84C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DD5F243-AB54-48DE-95D1-9C7E3A51561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DD5F243-AB54-48DE-95D1-9C7E3A51561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4FBE544-8AEA-4004-8F30-518BF839F319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4FBE544-8AEA-4004-8F30-518BF839F319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B1D051-6376-4C75-AC44-626FC64C7AAB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B1D051-6376-4C75-AC44-626FC64C7AAB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CBDC241-00B1-48F3-A656-40FC49F4CB86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CBDC241-00B1-48F3-A656-40FC49F4CB86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E4B1F80-4168-497E-878F-E46B013B61FC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E4B1F80-4168-497E-878F-E46B013B61FC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4F9A275-5C81-462C-977B-D38DFA84B685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4F9A275-5C81-462C-977B-D38DFA84B685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8730851-29DB-4F59-B791-C9D1D0A8DBFB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8730851-29DB-4F59-B791-C9D1D0A8DBFB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A336E43-87E3-4B68-A574-F719365BE9AA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A336E43-87E3-4B68-A574-F719365BE9AA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3C3B1CE-BD85-4064-B8E3-3BA48FE21961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3C3B1CE-BD85-4064-B8E3-3BA48FE21961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0502FCA-329C-48F2-A62D-E2527A58C98C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0502FCA-329C-48F2-A62D-E2527A58C98C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AA70FA6-62A5-4A75-AA0F-926EDC2F2085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AA70FA6-62A5-4A75-AA0F-926EDC2F2085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AE2DA85-5329-431B-BA45-0C1D80A2D1A9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AE2DA85-5329-431B-BA45-0C1D80A2D1A9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D68443B-B6BC-4FEB-8062-781CEB1B817B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D68443B-B6BC-4FEB-8062-781CEB1B817B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C86F627-3DC6-413D-AC55-F509E4899343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BEBBF74-B190-4215-9674-A11BA46C38E8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BEBBF74-B190-4215-9674-A11BA46C38E8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40AA85F-8195-45C6-BD14-2E3C6CF8CDD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40AA85F-8195-45C6-BD14-2E3C6CF8CDD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86B6BFB-2499-48E4-9C02-CD60B6CA590F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86B6BFB-2499-48E4-9C02-CD60B6CA590F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3BB89D2-9EE4-4376-AA94-0329F7A2E67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3BB89D2-9EE4-4376-AA94-0329F7A2E67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2BBD766-0D0C-4EC1-84A9-78F4C8EDAE41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2BBD766-0D0C-4EC1-84A9-78F4C8EDAE41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459D4FC-73F2-437E-B660-B70EFD9B394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459D4FC-73F2-437E-B660-B70EFD9B394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A5C4321-8057-4CB1-9C6C-2D60781E3C2F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A5C4321-8057-4CB1-9C6C-2D60781E3C2F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FB0477E-083D-464A-B01D-8F70C1A46917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FB0477E-083D-464A-B01D-8F70C1A46917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7C473EB-6B9A-4576-A899-2AC2A4C95008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7C473EB-6B9A-4576-A899-2AC2A4C95008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741C34A-F3B0-4547-99B6-36DB19E07290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741C34A-F3B0-4547-99B6-36DB19E07290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0C4904D-CC69-4F9A-80EC-E4C2F79BA857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0C4904D-CC69-4F9A-80EC-E4C2F79BA857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970B46F-BC4D-4F20-A9CF-418D1DCB3EEA}"/>
                </a:ext>
              </a:extLst>
            </xdr:cNvPr>
            <xdr:cNvSpPr txBox="1"/>
          </xdr:nvSpPr>
          <xdr:spPr>
            <a:xfrm>
              <a:off x="9982329156" y="124869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970B46F-BC4D-4F20-A9CF-418D1DCB3EEA}"/>
                </a:ext>
              </a:extLst>
            </xdr:cNvPr>
            <xdr:cNvSpPr txBox="1"/>
          </xdr:nvSpPr>
          <xdr:spPr>
            <a:xfrm>
              <a:off x="9982329156" y="124869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DB12A6-F6BE-4282-9FD5-0D7139842447}"/>
                </a:ext>
              </a:extLst>
            </xdr:cNvPr>
            <xdr:cNvSpPr txBox="1"/>
          </xdr:nvSpPr>
          <xdr:spPr>
            <a:xfrm>
              <a:off x="9981946949" y="116039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DB12A6-F6BE-4282-9FD5-0D7139842447}"/>
                </a:ext>
              </a:extLst>
            </xdr:cNvPr>
            <xdr:cNvSpPr txBox="1"/>
          </xdr:nvSpPr>
          <xdr:spPr>
            <a:xfrm>
              <a:off x="9981946949" y="116039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A9E65D8-7B7D-45A0-811C-B1460D5CDA72}"/>
                </a:ext>
              </a:extLst>
            </xdr:cNvPr>
            <xdr:cNvSpPr txBox="1"/>
          </xdr:nvSpPr>
          <xdr:spPr>
            <a:xfrm>
              <a:off x="9982330063" y="840116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A9E65D8-7B7D-45A0-811C-B1460D5CDA72}"/>
                </a:ext>
              </a:extLst>
            </xdr:cNvPr>
            <xdr:cNvSpPr txBox="1"/>
          </xdr:nvSpPr>
          <xdr:spPr>
            <a:xfrm>
              <a:off x="9982330063" y="840116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EDAA054-1781-4907-901F-28A8FDEC7A30}"/>
                </a:ext>
              </a:extLst>
            </xdr:cNvPr>
            <xdr:cNvSpPr txBox="1"/>
          </xdr:nvSpPr>
          <xdr:spPr>
            <a:xfrm>
              <a:off x="9982316456" y="101174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EDAA054-1781-4907-901F-28A8FDEC7A30}"/>
                </a:ext>
              </a:extLst>
            </xdr:cNvPr>
            <xdr:cNvSpPr txBox="1"/>
          </xdr:nvSpPr>
          <xdr:spPr>
            <a:xfrm>
              <a:off x="9982316456" y="101174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D0EE49-6090-4C73-A91D-6501AAF3D5F7}"/>
                </a:ext>
              </a:extLst>
            </xdr:cNvPr>
            <xdr:cNvSpPr txBox="1"/>
          </xdr:nvSpPr>
          <xdr:spPr>
            <a:xfrm>
              <a:off x="9982318270" y="109239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D0EE49-6090-4C73-A91D-6501AAF3D5F7}"/>
                </a:ext>
              </a:extLst>
            </xdr:cNvPr>
            <xdr:cNvSpPr txBox="1"/>
          </xdr:nvSpPr>
          <xdr:spPr>
            <a:xfrm>
              <a:off x="9982318270" y="109239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A321304-DE36-4F28-AD49-487F754B0ADE}"/>
            </a:ext>
          </a:extLst>
        </xdr:cNvPr>
        <xdr:cNvSpPr/>
      </xdr:nvSpPr>
      <xdr:spPr>
        <a:xfrm>
          <a:off x="10001035009" y="16906875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713229A-82EA-4D45-ADD7-8EF3778B2D99}"/>
                </a:ext>
              </a:extLst>
            </xdr:cNvPr>
            <xdr:cNvSpPr txBox="1"/>
          </xdr:nvSpPr>
          <xdr:spPr>
            <a:xfrm>
              <a:off x="9982330063" y="87916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713229A-82EA-4D45-ADD7-8EF3778B2D99}"/>
                </a:ext>
              </a:extLst>
            </xdr:cNvPr>
            <xdr:cNvSpPr txBox="1"/>
          </xdr:nvSpPr>
          <xdr:spPr>
            <a:xfrm>
              <a:off x="9982330063" y="87916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5246297-3136-472F-8787-6026559E22A7}"/>
                </a:ext>
              </a:extLst>
            </xdr:cNvPr>
            <xdr:cNvSpPr txBox="1"/>
          </xdr:nvSpPr>
          <xdr:spPr>
            <a:xfrm>
              <a:off x="9901779232" y="935456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5246297-3136-472F-8787-6026559E22A7}"/>
                </a:ext>
              </a:extLst>
            </xdr:cNvPr>
            <xdr:cNvSpPr txBox="1"/>
          </xdr:nvSpPr>
          <xdr:spPr>
            <a:xfrm>
              <a:off x="9901779232" y="935456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36914CA-847F-4FE2-8DB6-23392447DF10}"/>
                </a:ext>
              </a:extLst>
            </xdr:cNvPr>
            <xdr:cNvSpPr txBox="1"/>
          </xdr:nvSpPr>
          <xdr:spPr>
            <a:xfrm>
              <a:off x="9982318518" y="935539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36914CA-847F-4FE2-8DB6-23392447DF10}"/>
                </a:ext>
              </a:extLst>
            </xdr:cNvPr>
            <xdr:cNvSpPr txBox="1"/>
          </xdr:nvSpPr>
          <xdr:spPr>
            <a:xfrm>
              <a:off x="9982318518" y="935539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3DFAA2C-5924-4D12-A4D9-4369A97AEAF3}"/>
                </a:ext>
              </a:extLst>
            </xdr:cNvPr>
            <xdr:cNvSpPr txBox="1"/>
          </xdr:nvSpPr>
          <xdr:spPr>
            <a:xfrm>
              <a:off x="9982329156" y="124869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3DFAA2C-5924-4D12-A4D9-4369A97AEAF3}"/>
                </a:ext>
              </a:extLst>
            </xdr:cNvPr>
            <xdr:cNvSpPr txBox="1"/>
          </xdr:nvSpPr>
          <xdr:spPr>
            <a:xfrm>
              <a:off x="9982329156" y="124869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D1F732C-18F3-488B-A918-B77F64BD51B5}"/>
                </a:ext>
              </a:extLst>
            </xdr:cNvPr>
            <xdr:cNvSpPr txBox="1"/>
          </xdr:nvSpPr>
          <xdr:spPr>
            <a:xfrm>
              <a:off x="9981946949" y="116039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D1F732C-18F3-488B-A918-B77F64BD51B5}"/>
                </a:ext>
              </a:extLst>
            </xdr:cNvPr>
            <xdr:cNvSpPr txBox="1"/>
          </xdr:nvSpPr>
          <xdr:spPr>
            <a:xfrm>
              <a:off x="9981946949" y="116039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2A6CC19-BC0E-4B3C-B6AF-8EDD0A47846F}"/>
                </a:ext>
              </a:extLst>
            </xdr:cNvPr>
            <xdr:cNvSpPr txBox="1"/>
          </xdr:nvSpPr>
          <xdr:spPr>
            <a:xfrm>
              <a:off x="9982330063" y="840116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2A6CC19-BC0E-4B3C-B6AF-8EDD0A47846F}"/>
                </a:ext>
              </a:extLst>
            </xdr:cNvPr>
            <xdr:cNvSpPr txBox="1"/>
          </xdr:nvSpPr>
          <xdr:spPr>
            <a:xfrm>
              <a:off x="9982330063" y="840116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A3B3FB9-479F-4887-B4BD-35C6C3D98384}"/>
                </a:ext>
              </a:extLst>
            </xdr:cNvPr>
            <xdr:cNvSpPr txBox="1"/>
          </xdr:nvSpPr>
          <xdr:spPr>
            <a:xfrm>
              <a:off x="9982316456" y="101174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A3B3FB9-479F-4887-B4BD-35C6C3D98384}"/>
                </a:ext>
              </a:extLst>
            </xdr:cNvPr>
            <xdr:cNvSpPr txBox="1"/>
          </xdr:nvSpPr>
          <xdr:spPr>
            <a:xfrm>
              <a:off x="9982316456" y="101174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EEC248C-5C20-486F-9DC8-3FAF98D6BB91}"/>
                </a:ext>
              </a:extLst>
            </xdr:cNvPr>
            <xdr:cNvSpPr txBox="1"/>
          </xdr:nvSpPr>
          <xdr:spPr>
            <a:xfrm>
              <a:off x="9982318270" y="109239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EEC248C-5C20-486F-9DC8-3FAF98D6BB91}"/>
                </a:ext>
              </a:extLst>
            </xdr:cNvPr>
            <xdr:cNvSpPr txBox="1"/>
          </xdr:nvSpPr>
          <xdr:spPr>
            <a:xfrm>
              <a:off x="9982318270" y="109239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71FFA22-97B8-48F0-BED8-CF4C2A56F9B9}"/>
                </a:ext>
              </a:extLst>
            </xdr:cNvPr>
            <xdr:cNvSpPr txBox="1"/>
          </xdr:nvSpPr>
          <xdr:spPr>
            <a:xfrm>
              <a:off x="9982330063" y="87916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71FFA22-97B8-48F0-BED8-CF4C2A56F9B9}"/>
                </a:ext>
              </a:extLst>
            </xdr:cNvPr>
            <xdr:cNvSpPr txBox="1"/>
          </xdr:nvSpPr>
          <xdr:spPr>
            <a:xfrm>
              <a:off x="9982330063" y="87916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3DA0EBF-ACA8-4BE8-ACA5-B0CB869EEB6F}"/>
                </a:ext>
              </a:extLst>
            </xdr:cNvPr>
            <xdr:cNvSpPr txBox="1"/>
          </xdr:nvSpPr>
          <xdr:spPr>
            <a:xfrm>
              <a:off x="9901779232" y="935456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3DA0EBF-ACA8-4BE8-ACA5-B0CB869EEB6F}"/>
                </a:ext>
              </a:extLst>
            </xdr:cNvPr>
            <xdr:cNvSpPr txBox="1"/>
          </xdr:nvSpPr>
          <xdr:spPr>
            <a:xfrm>
              <a:off x="9901779232" y="935456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059EA7A-F386-4F40-8D32-2AF645CEDCE0}"/>
                </a:ext>
              </a:extLst>
            </xdr:cNvPr>
            <xdr:cNvSpPr txBox="1"/>
          </xdr:nvSpPr>
          <xdr:spPr>
            <a:xfrm>
              <a:off x="9982318518" y="935539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059EA7A-F386-4F40-8D32-2AF645CEDCE0}"/>
                </a:ext>
              </a:extLst>
            </xdr:cNvPr>
            <xdr:cNvSpPr txBox="1"/>
          </xdr:nvSpPr>
          <xdr:spPr>
            <a:xfrm>
              <a:off x="9982318518" y="935539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0E2644-7485-4968-B93D-7E07E2A8717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0E2644-7485-4968-B93D-7E07E2A8717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328A2A-8933-4ED9-85DB-6AF4993F8EF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328A2A-8933-4ED9-85DB-6AF4993F8EF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FE4253-3316-4376-B3CC-718C0477867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FE4253-3316-4376-B3CC-718C0477867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F95F37D-42F9-4088-9EC8-AFFD83AEBE8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F95F37D-42F9-4088-9EC8-AFFD83AEBE8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6D7203C-0F6D-4F36-82BA-90EC450F005D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6D7203C-0F6D-4F36-82BA-90EC450F005D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8BB9FB0-0432-4F5C-856C-91D5A42F1945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2B73984-F14C-46A6-AEA3-6B496DCCF80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2B73984-F14C-46A6-AEA3-6B496DCCF80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E686174-60D2-448C-A090-4B680F79D602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E686174-60D2-448C-A090-4B680F79D602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D8AB7FA-458D-474E-91B1-10C6E3DFA9F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D8AB7FA-458D-474E-91B1-10C6E3DFA9F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2C65084-E7B5-4B63-B469-15506AD0534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2C65084-E7B5-4B63-B469-15506AD0534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7E62BF7-6484-4CEF-A148-F3D00061770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7E62BF7-6484-4CEF-A148-F3D00061770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7CF2BF7-8CF0-46E1-9AF0-C43490E525E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7CF2BF7-8CF0-46E1-9AF0-C43490E525E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125D77D-F820-45C7-B20E-7E99BBA2783E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125D77D-F820-45C7-B20E-7E99BBA2783E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E9DA205-EF28-4469-BB13-26D8505AF80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E9DA205-EF28-4469-BB13-26D8505AF80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551A409-8BBC-4F66-8687-B6C8395AFE2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551A409-8BBC-4F66-8687-B6C8395AFE2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8132654-46DD-4A5C-A7BD-6EBA12666595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8132654-46DD-4A5C-A7BD-6EBA12666595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66640F9-493C-4A8A-B558-05FBB5BEDF8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66640F9-493C-4A8A-B558-05FBB5BEDF8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198764E-7FFD-4B2B-B140-D3C4B89703C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198764E-7FFD-4B2B-B140-D3C4B89703C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005A05E-2281-4793-9FF8-75C7B028DF6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005A05E-2281-4793-9FF8-75C7B028DF6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D968104-C581-4457-9F94-71022A53BF6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D968104-C581-4457-9F94-71022A53BF6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DC9102B-7B79-4922-91D1-32CBE4605BD4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DC9102B-7B79-4922-91D1-32CBE4605BD4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CF0B032-4E81-4275-91F5-4B0F0F0B0C8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CF0B032-4E81-4275-91F5-4B0F0F0B0C8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61DBB03-4756-46F6-8139-EFD2FAB707A8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C575237-A787-43D8-93B1-2E3CB2A1690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C575237-A787-43D8-93B1-2E3CB2A1690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AF07C46-9AB6-41C1-8B25-C832DAB88C2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AF07C46-9AB6-41C1-8B25-C832DAB88C2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0347C42-34BC-415E-AD3B-61458AD529B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0347C42-34BC-415E-AD3B-61458AD529B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535BB1B-4F7D-4797-B49B-23692D17902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535BB1B-4F7D-4797-B49B-23692D17902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6BA90E6-6BEF-4356-83F1-2372A91D524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6BA90E6-6BEF-4356-83F1-2372A91D524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45A0EFD-7B38-4534-826B-25AB224E607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45A0EFD-7B38-4534-826B-25AB224E607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4F1CD12-68AE-47E9-89E4-4EB8428BB5A2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4F1CD12-68AE-47E9-89E4-4EB8428BB5A2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1EBD52C-9FC0-49F4-BA30-691C61955075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1EBD52C-9FC0-49F4-BA30-691C61955075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58583DB-A81A-446B-AC01-DCDBC9CCF2F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58583DB-A81A-446B-AC01-DCDBC9CCF2F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B5787F5-2B5F-4A1F-A053-44D816D04DD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B5787F5-2B5F-4A1F-A053-44D816D04DD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5089DAB-7A8B-4592-818B-0C4DE92DAAD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5089DAB-7A8B-4592-818B-0C4DE92DAAD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142A803-AC79-487A-8E7C-FC1946DC64F8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142A803-AC79-487A-8E7C-FC1946DC64F8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24676AC-790A-4611-96F5-E07EA6A6D03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24676AC-790A-4611-96F5-E07EA6A6D03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E752E64-9031-4B90-BAC1-5A762FF7555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E752E64-9031-4B90-BAC1-5A762FF7555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C69DFEA-682E-4C39-8B68-4106518D7033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C69DFEA-682E-4C39-8B68-4106518D7033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8E04653-FF19-4155-9EB7-59FD2947DFAF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8E04653-FF19-4155-9EB7-59FD2947DFAF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7CA9F8C-0585-4696-907F-88928B5448D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7CA9F8C-0585-4696-907F-88928B5448D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BA4244F-9787-4780-B15D-674CFCF621B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BA4244F-9787-4780-B15D-674CFCF621B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863332C-D70C-41E8-9103-0350D845C58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863332C-D70C-41E8-9103-0350D845C58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71E71E6-D752-4E2A-9636-6916733A802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71E71E6-D752-4E2A-9636-6916733A802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FC81CF0-E9D9-4FEA-9CC9-A54CA715D3D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FC81CF0-E9D9-4FEA-9CC9-A54CA715D3D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84A4B5-6F5F-4DF4-A460-A615DEE10D9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84A4B5-6F5F-4DF4-A460-A615DEE10D9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DF8DFD5-308F-4F1B-9370-535EC6D53B7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DF8DFD5-308F-4F1B-9370-535EC6D53B7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8CA64D0-7A94-442E-A9F5-0572F4414DB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8CA64D0-7A94-442E-A9F5-0572F4414DB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2513FC6-1C8F-48E6-B63E-D6BC32E691B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2513FC6-1C8F-48E6-B63E-D6BC32E691B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977C85-BBDA-4D64-AA88-FA551D3D416F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977C85-BBDA-4D64-AA88-FA551D3D416F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54723B-17C6-415B-B907-74C1F9D1347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54723B-17C6-415B-B907-74C1F9D1347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951E9F-BA2C-4E3C-8E02-359D5EE6E52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951E9F-BA2C-4E3C-8E02-359D5EE6E52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33E295D-8991-444A-9832-E7BFE7250E0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33E295D-8991-444A-9832-E7BFE7250E0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3049290-9C90-4673-AAC3-1ABC7DFD240E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3049290-9C90-4673-AAC3-1ABC7DFD240E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A7338E6-8D2F-449C-9239-11D19FEC4268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436CA44-79A7-4CB5-8A53-9B57B8A6EDE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436CA44-79A7-4CB5-8A53-9B57B8A6EDE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73A8644-9B05-45A6-9856-FCDF9216538F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73A8644-9B05-45A6-9856-FCDF9216538F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BF3590C-D726-489E-8AD6-002786E9CF2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BF3590C-D726-489E-8AD6-002786E9CF2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F21C1ED-4A94-43A9-AFE0-EBA60EBF45DA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F21C1ED-4A94-43A9-AFE0-EBA60EBF45DA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83260DC-29D4-42D2-AD6C-59FEB13CCCA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83260DC-29D4-42D2-AD6C-59FEB13CCCA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DF74DDD-5C1B-4F85-B23C-2E7D72FFEA2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DF74DDD-5C1B-4F85-B23C-2E7D72FFEA2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481CD12-6861-47F6-84B4-CE30656B121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481CD12-6861-47F6-84B4-CE30656B121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FF0045B-7F73-40C6-AE17-F059A18A9D6E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FF0045B-7F73-40C6-AE17-F059A18A9D6E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D7D69D9-7D0F-4B56-8AD9-B8E3E68046E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D7D69D9-7D0F-4B56-8AD9-B8E3E68046E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DF2D594-B873-4A8B-98E3-239009FCDEC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DF2D594-B873-4A8B-98E3-239009FCDEC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B597B4B-F4AA-4444-890B-1B01C6CA5AF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B597B4B-F4AA-4444-890B-1B01C6CA5AF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7F8E3F05-1A54-4BFD-B7FD-3AFEACFC5DF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7F8E3F05-1A54-4BFD-B7FD-3AFEACFC5DF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ADB4C89-DE9A-4826-942C-6EA3D462D9C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ADB4C89-DE9A-4826-942C-6EA3D462D9C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9B19B35-7D08-4196-8D13-D81B6F83A93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9B19B35-7D08-4196-8D13-D81B6F83A93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BAC5FD7-F85E-4E79-AAE9-7B9569892D6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BAC5FD7-F85E-4E79-AAE9-7B9569892D6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571DFC8D-FDC8-4BFC-8323-C3B0D7499A78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571DFC8D-FDC8-4BFC-8323-C3B0D7499A78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B681069F-AB4B-4D0D-B342-2114FE510C2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B681069F-AB4B-4D0D-B342-2114FE510C2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92867A4-33E1-49F3-88C2-F97D92F78DE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92867A4-33E1-49F3-88C2-F97D92F78DE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25238EC-9AC6-4D2A-8796-F7DE6A8B6C3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25238EC-9AC6-4D2A-8796-F7DE6A8B6C3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CD13ED2-2454-471C-A0C2-C6F812C8F2FF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CD13ED2-2454-471C-A0C2-C6F812C8F2FF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0A7AB08-7E05-4470-ABF0-A63458FF628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0A7AB08-7E05-4470-ABF0-A63458FF628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05D4A8A-88A4-458C-A209-F27758581DE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05D4A8A-88A4-458C-A209-F27758581DE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9317EC5-ABA0-407A-A179-2B8DB519886D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9317EC5-ABA0-407A-A179-2B8DB519886D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001656B-5644-4B14-9797-0E46A7246C2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001656B-5644-4B14-9797-0E46A7246C2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8A5D2399-E310-4D21-B686-F17FF877CD7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8A5D2399-E310-4D21-B686-F17FF877CD7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6B2B31-7470-4A0E-922C-219F4E1C991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6B2B31-7470-4A0E-922C-219F4E1C991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AEB4C2-A18D-45F7-A98F-106B6FC6D60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AEB4C2-A18D-45F7-A98F-106B6FC6D60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905FE9B-B383-420D-9EAB-E6B98F3E744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905FE9B-B383-420D-9EAB-E6B98F3E744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40162AE-4A60-4B63-9BCA-AF952E8E055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40162AE-4A60-4B63-9BCA-AF952E8E055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CA399E7-13F1-4F7D-B1DF-714C463D672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CA399E7-13F1-4F7D-B1DF-714C463D672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1ABCEE9-D163-452A-AC1B-E9D12F132A13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2324794-A760-4BCB-B49B-6837666A2D4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2324794-A760-4BCB-B49B-6837666A2D4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8EBF807-9DC6-4A1F-9713-547AB9182FD4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8EBF807-9DC6-4A1F-9713-547AB9182FD4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E50E91A-908C-404F-B9D6-B0A1611CD64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E50E91A-908C-404F-B9D6-B0A1611CD64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60F77C8-750C-4E4E-BA0E-61593CE8A48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60F77C8-750C-4E4E-BA0E-61593CE8A48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1262E5E-495C-4F7F-A885-4AD2D09DB67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1262E5E-495C-4F7F-A885-4AD2D09DB67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6F58059-DB49-4900-9A81-6A17A488F38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6F58059-DB49-4900-9A81-6A17A488F38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562AEB-6D1F-45D3-85AA-9456DFB1D8C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562AEB-6D1F-45D3-85AA-9456DFB1D8C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8138F9-04F8-44DE-9CD5-8F16BEDC4CB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8138F9-04F8-44DE-9CD5-8F16BEDC4CB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F220B6A-46C4-4EC6-A8C5-D882A4F59F7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F220B6A-46C4-4EC6-A8C5-D882A4F59F7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FE12C04-3F37-4B99-8EB4-AC73CF618F7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FE12C04-3F37-4B99-8EB4-AC73CF618F7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5BF5CD9-810C-4BAB-A7AC-C3836610733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5BF5CD9-810C-4BAB-A7AC-C3836610733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30571FF-1B10-4D54-8D15-ABB6DD78968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30571FF-1B10-4D54-8D15-ABB6DD78968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5A22BEB-D06E-4E41-ACEE-1F6175A4780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5A22BEB-D06E-4E41-ACEE-1F6175A4780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547539E-80A4-4E7C-A25E-3407641EF6F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547539E-80A4-4E7C-A25E-3407641EF6F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11905FA-8FC7-4ED5-951D-760F3905453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11905FA-8FC7-4ED5-951D-760F3905453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C3CD127-AD48-40AD-BFE2-08F6401C3E53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C3CD127-AD48-40AD-BFE2-08F6401C3E53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14F262D-2885-4FCC-8899-58C734FCDD3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14F262D-2885-4FCC-8899-58C734FCDD3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1E23B900-66E5-441A-92C8-C2D157CC2DA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1E23B900-66E5-441A-92C8-C2D157CC2DA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D6C033A0-0686-4BFB-8CB6-7F6285190EA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D6C033A0-0686-4BFB-8CB6-7F6285190EA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1AA7C3BB-415B-43C0-BD95-5AE330087A1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1AA7C3BB-415B-43C0-BD95-5AE330087A1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22F5FE2-BA1B-40FA-8FAC-1D50B626A91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22F5FE2-BA1B-40FA-8FAC-1D50B626A91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8DE3B04-347D-41E5-9F14-ABB87E3BAE1D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8DE3B04-347D-41E5-9F14-ABB87E3BAE1D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DE3BE0B-C2D0-4B13-AB21-55926DD5B02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DE3BE0B-C2D0-4B13-AB21-55926DD5B02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FF33B3A-2B49-4B7B-A5EC-A237ED315AE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FF33B3A-2B49-4B7B-A5EC-A237ED315AE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0E6D56F-98F4-44CF-ADDB-3CE9C7558E5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0E6D56F-98F4-44CF-ADDB-3CE9C7558E5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BE16949-CB33-4833-A76D-FF857792900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BE16949-CB33-4833-A76D-FF857792900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5285FDA-81D6-4AFA-BF04-24D01FDD985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5285FDA-81D6-4AFA-BF04-24D01FDD985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311F4A-014C-4C01-8D72-EE9F2B808E0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311F4A-014C-4C01-8D72-EE9F2B808E0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166CCA-2A20-4BE3-B224-AA33E603A1A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166CCA-2A20-4BE3-B224-AA33E603A1A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F7D4220-E6EB-4B2D-B8D7-B9C65F7A199B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F7D4220-E6EB-4B2D-B8D7-B9C65F7A199B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77AC185-7505-4905-8AE3-846164C64E3F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61DF157-5AE5-4EF7-BCF1-0F8E9731171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61DF157-5AE5-4EF7-BCF1-0F8E9731171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CB51F0-55C7-46CE-BE54-8F8698F7EC2B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CB51F0-55C7-46CE-BE54-8F8698F7EC2B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D98276E-008F-4312-8B35-2C10E5F0866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D98276E-008F-4312-8B35-2C10E5F0866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0BCF899-EAD1-4E14-8C9D-50C20D4EA99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0BCF899-EAD1-4E14-8C9D-50C20D4EA99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2E184B4-A653-4F87-9FAB-C6B3A90C809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2E184B4-A653-4F87-9FAB-C6B3A90C809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FCDC17C-ED7E-4037-B976-85EBC9F971B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FCDC17C-ED7E-4037-B976-85EBC9F971B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D72173D-A7EC-4E84-8919-CA052D73849C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D72173D-A7EC-4E84-8919-CA052D73849C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4B56B8B-2316-4583-90B6-486250BF934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4B56B8B-2316-4583-90B6-486250BF934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FAD076E-B70C-494B-9F7E-29F79A2CB56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FAD076E-B70C-494B-9F7E-29F79A2CB56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0B7FA4D-3CF2-4E57-9600-31B48032F42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0B7FA4D-3CF2-4E57-9600-31B48032F42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E0ECF56-04D4-4E56-B793-DDB826E8F18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E0ECF56-04D4-4E56-B793-DDB826E8F18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D8CB231-FABB-411A-AB01-12AD7B4B6EDF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D8CB231-FABB-411A-AB01-12AD7B4B6EDF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A75D328-698C-4D69-A608-E74FAD90D8DE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A75D328-698C-4D69-A608-E74FAD90D8DE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E1F5ED2-E2CD-418A-A88D-C77317FB44A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E1F5ED2-E2CD-418A-A88D-C77317FB44A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2FC3F7C-9535-45C6-A861-74EAEFDE546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2FC3F7C-9535-45C6-A861-74EAEFDE546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3FB2DED-9DEE-4D8A-B238-C8C341F4074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3FB2DED-9DEE-4D8A-B238-C8C341F4074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17A854E-2D36-4D96-B8BE-AD4ABDE0E35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17A854E-2D36-4D96-B8BE-AD4ABDE0E35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41EC44AE-DC3B-4256-A83F-DB3198BA028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41EC44AE-DC3B-4256-A83F-DB3198BA028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E94F6C3-3B22-4155-88F8-FA6731E2027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E94F6C3-3B22-4155-88F8-FA6731E2027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06A3F01-1BA3-45D2-BEE4-86278B31421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06A3F01-1BA3-45D2-BEE4-86278B31421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1943A0E-0BC6-429F-AC03-ACADCE2BA92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1943A0E-0BC6-429F-AC03-ACADCE2BA92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9CB05D1E-6569-4F51-B8C7-6C9186BA71B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9CB05D1E-6569-4F51-B8C7-6C9186BA71B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561C13E-DF70-42ED-9D0E-AB30F1139D9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561C13E-DF70-42ED-9D0E-AB30F1139D9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AB6527F-37F9-494A-ABFB-B8570014CC9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AB6527F-37F9-494A-ABFB-B8570014CC9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8E7566F-E916-4858-A8C8-01DA7CCC411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8E7566F-E916-4858-A8C8-01DA7CCC411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B40760C-C884-490F-B310-AD373F6F387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B40760C-C884-490F-B310-AD373F6F387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B2F1F7-F347-4420-BAD1-D1B6E4DCDA3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B2F1F7-F347-4420-BAD1-D1B6E4DCDA3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E4EB3F7-AA97-4FC2-8C4E-EB704B5BDD6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E4EB3F7-AA97-4FC2-8C4E-EB704B5BDD6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8EE0BB-ADB5-42A1-95BB-0AE149B2B5F2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8EE0BB-ADB5-42A1-95BB-0AE149B2B5F2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544DBA3-4B4C-4200-865C-F9263355C53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544DBA3-4B4C-4200-865C-F9263355C53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8CE45B7-8D8A-474E-951C-50293198A06C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01D6C07-4635-416D-93E7-69641BDA147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01D6C07-4635-416D-93E7-69641BDA147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8D1F329-AE7B-42D9-A1E9-A65A3E81FFD3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8D1F329-AE7B-42D9-A1E9-A65A3E81FFD3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8F4C3B1-5AB2-4207-9813-35A467549DE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8F4C3B1-5AB2-4207-9813-35A467549DE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6EDDCAF-614F-42E5-AB5B-C5BB0335D61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6EDDCAF-614F-42E5-AB5B-C5BB0335D61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17EF44F-56D2-4851-ADE6-417237E12C62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17EF44F-56D2-4851-ADE6-417237E12C62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46E74A-BBD2-4AA1-9F81-09B85F6DE2B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46E74A-BBD2-4AA1-9F81-09B85F6DE2B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4DBF5DE-95A8-4AE9-BD74-38C04CD3680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4DBF5DE-95A8-4AE9-BD74-38C04CD3680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C4458B5-1BA9-4CBA-BBBA-DFF444D0B57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C4458B5-1BA9-4CBA-BBBA-DFF444D0B57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3E84284-B2AA-4F6F-91DF-B323C97E330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3E84284-B2AA-4F6F-91DF-B323C97E330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28D2CFE-7063-4008-95AE-FEB77D9F48C9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28D2CFE-7063-4008-95AE-FEB77D9F48C9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0D6651B-ECB3-47CE-8577-C8383B47EE1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0D6651B-ECB3-47CE-8577-C8383B47EE1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267FD7A-96E3-4001-A755-ED5D3F26C227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267FD7A-96E3-4001-A755-ED5D3F26C227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C1CF3436-F995-4117-B128-B121B3A1C41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C1CF3436-F995-4117-B128-B121B3A1C41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A8B1402-230F-4C82-9501-162754E2F15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A8B1402-230F-4C82-9501-162754E2F15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337F833-F536-4599-8F50-5A3E7811713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337F833-F536-4599-8F50-5A3E7811713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656F18-1856-44BF-9673-1415D2C60F21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656F18-1856-44BF-9673-1415D2C60F21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802BCBC-432D-43CD-AED4-AE689057847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802BCBC-432D-43CD-AED4-AE689057847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1C1A395-C296-49E9-83A8-CB8CBA87A5F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1C1A395-C296-49E9-83A8-CB8CBA87A5F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FEB8708-9E4F-4F16-B35E-D57BA535C49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FEB8708-9E4F-4F16-B35E-D57BA535C49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54653CE-716D-4F35-B8A5-D305EA38AFE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54653CE-716D-4F35-B8A5-D305EA38AFE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5C8CFE8-798E-4755-82BD-6C949319EAE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5C8CFE8-798E-4755-82BD-6C949319EAE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A36A40A-D4F0-49F5-870C-A53320D9DD15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A36A40A-D4F0-49F5-870C-A53320D9DD15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3DB9A32-854D-4CAF-9C12-30A450C59C20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3DB9A32-854D-4CAF-9C12-30A450C59C20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B05C292-DF38-4B87-9074-9ABA2C76E5C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B05C292-DF38-4B87-9074-9ABA2C76E5C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CF47C852-6C54-49FA-939B-E369269665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CF47C852-6C54-49FA-939B-E369269665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DDFD163-8BFE-4458-88C0-32E3C6C7037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DDFD163-8BFE-4458-88C0-32E3C6C7037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493842-061B-4EB4-A9DF-3909C290260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493842-061B-4EB4-A9DF-3909C290260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6BF2B0E-8018-4EE4-9D1E-1BC3C29682A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6BF2B0E-8018-4EE4-9D1E-1BC3C29682A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53083D7-F7E3-44C2-860A-139AF401B73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53083D7-F7E3-44C2-860A-139AF401B73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7BF176F-F0EE-443E-B423-71702A2E91F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7BF176F-F0EE-443E-B423-71702A2E91F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0B16663-59B9-4AED-B6B5-37A25D22D297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F6C119-2320-4B6E-9DFE-27410CBA8A2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F6C119-2320-4B6E-9DFE-27410CBA8A2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0D51CF5-F608-4B63-9BE9-711B510B1454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0D51CF5-F608-4B63-9BE9-711B510B1454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D6F08C1-4E9A-4271-AF61-A4D8A65251C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D6F08C1-4E9A-4271-AF61-A4D8A65251C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3DF5D11-32F3-4BAE-BFAA-954E3A94D10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3DF5D11-32F3-4BAE-BFAA-954E3A94D10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5A22F81-2E39-4182-A57E-C4D3AF30800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5A22F81-2E39-4182-A57E-C4D3AF30800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32E853A-AA88-480F-BF36-E049F1CF7D18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32E853A-AA88-480F-BF36-E049F1CF7D18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3FF64FB-5C27-4C85-9085-0E9141ECC6F5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3FF64FB-5C27-4C85-9085-0E9141ECC6F5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2FB8AF-73F4-4793-9AC9-F1BF7091186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2FB8AF-73F4-4793-9AC9-F1BF7091186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53DCDE7-1A86-450B-AC52-471D2B7AB3E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53DCDE7-1A86-450B-AC52-471D2B7AB3E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6F2E476-E64E-44A3-ACB8-10FF6780FCA9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6F2E476-E64E-44A3-ACB8-10FF6780FCA9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B3A9008-789C-4994-899A-0401837028E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B3A9008-789C-4994-899A-0401837028E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DE1C3C9-0B39-4F56-807F-D940893A131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DE1C3C9-0B39-4F56-807F-D940893A131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2E50FF6-8AB5-451B-AEE0-45DED2E99091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2E50FF6-8AB5-451B-AEE0-45DED2E99091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374177A-E6E4-43D8-99DC-C5F58CC037E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374177A-E6E4-43D8-99DC-C5F58CC037E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183EF66-D953-410F-87B1-BB93AD0D996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183EF66-D953-410F-87B1-BB93AD0D996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1156090-A01C-47FB-9E21-CD835C0763A5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1156090-A01C-47FB-9E21-CD835C0763A5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2FB5D58-64D3-421B-8448-FF39DB51DC7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2FB5D58-64D3-421B-8448-FF39DB51DC7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AD94568-69D6-40C3-AC54-BB448FE4766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AD94568-69D6-40C3-AC54-BB448FE4766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2F9FD129-91BA-4E9B-9AB7-792446BEEAA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2F9FD129-91BA-4E9B-9AB7-792446BEEAA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336A413-C2E4-4040-9B4D-1FC7BBEF86F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336A413-C2E4-4040-9B4D-1FC7BBEF86F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BAFFAD2-8FA6-41EC-B481-3B48023591C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BAFFAD2-8FA6-41EC-B481-3B48023591C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49DD021-2CD3-499D-9B5B-9956D0F0C2B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49DD021-2CD3-499D-9B5B-9956D0F0C2B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2BFD758-F8B1-485A-989D-1086CEC5425F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2BFD758-F8B1-485A-989D-1086CEC5425F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3A60CEB-EF1D-49EB-8758-CFC709CDDE0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3A60CEB-EF1D-49EB-8758-CFC709CDDE0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EBA323C-8774-4C42-8139-2C0D0882B99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EBA323C-8774-4C42-8139-2C0D0882B99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168C3DC-0CBF-40FD-A9C7-D4A972D63088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168C3DC-0CBF-40FD-A9C7-D4A972D63088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449E73E-21AD-435C-AFA6-2078194F9F04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449E73E-21AD-435C-AFA6-2078194F9F04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A4B19BA-5D4C-4AF8-BD58-253EABD7825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A4B19BA-5D4C-4AF8-BD58-253EABD7825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1AAA8AE-9D53-4C06-9016-872BDB57ACA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1AAA8AE-9D53-4C06-9016-872BDB57ACA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EF08AEF6-F010-4ACD-A791-9638CF33F1C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EF08AEF6-F010-4ACD-A791-9638CF33F1C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2EB3C2E9-6B93-4322-A118-5C4A6EB353B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2EB3C2E9-6B93-4322-A118-5C4A6EB353B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6C57A50-4808-4C71-84F9-81D396CE9B2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6C57A50-4808-4C71-84F9-81D396CE9B2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819819A-9485-471A-B9B7-C209A48910D1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819819A-9485-471A-B9B7-C209A48910D1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224C9A7-A2DA-441F-BC8B-BCB199448753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224C9A7-A2DA-441F-BC8B-BCB199448753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FC370BBE-C2F1-4909-9DAA-C8E6C7B915B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FC370BBE-C2F1-4909-9DAA-C8E6C7B915B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47DBCF0-9F9A-4F07-96ED-208917ACF7F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47DBCF0-9F9A-4F07-96ED-208917ACF7F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1BC1D9ED-4CD9-4EBE-8BA9-4BC1DA5DD1E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1BC1D9ED-4CD9-4EBE-8BA9-4BC1DA5DD1E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CD75435-D898-4309-9EC2-5576607D8FB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CD75435-D898-4309-9EC2-5576607D8FB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1A348907-6283-4A7F-BD99-B47594C17B0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1A348907-6283-4A7F-BD99-B47594C17B0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3FFE2608-2555-46ED-BB3B-C74BC97B4457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3FFE2608-2555-46ED-BB3B-C74BC97B4457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AFC8CC6A-580B-463A-84B6-26F8001B972E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AFC8CC6A-580B-463A-84B6-26F8001B972E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A69E490-AB4D-4D77-9B35-7E81E261B71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A69E490-AB4D-4D77-9B35-7E81E261B71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E4AEBBB1-B48D-4708-84F7-5610719A2527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E4AEBBB1-B48D-4708-84F7-5610719A2527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5CFF02A-FDC2-4D93-A062-3FAE68768D5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5CFF02A-FDC2-4D93-A062-3FAE68768D5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4BB0BCB2-3579-43AC-A878-4FDDFD28C8B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4BB0BCB2-3579-43AC-A878-4FDDFD28C8B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A9954B72-4352-43FE-B065-972A67D9B05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A9954B72-4352-43FE-B065-972A67D9B05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46E1A08-D65E-448D-8618-D12DF86C977A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46E1A08-D65E-448D-8618-D12DF86C977A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E37026F-19FC-4E5F-8783-ED132C54E61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E37026F-19FC-4E5F-8783-ED132C54E61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18DF894-2BA1-4BC5-B6CB-60D654ADB45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18DF894-2BA1-4BC5-B6CB-60D654ADB45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4C74E62C-7F48-4523-8D92-DEDBA1CD1314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4C74E62C-7F48-4523-8D92-DEDBA1CD1314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6F314EA-6440-46F1-9388-5C83DDCBBAB1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6F314EA-6440-46F1-9388-5C83DDCBBAB1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69E698D-A080-4393-8914-2B5B3D9827F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69E698D-A080-4393-8914-2B5B3D9827F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87AFF8BC-0574-44A7-9EBB-763B6D3D501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87AFF8BC-0574-44A7-9EBB-763B6D3D501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A45E37A-58CB-4388-920D-D717B4A8176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A45E37A-58CB-4388-920D-D717B4A8176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7333E5-6DCD-4E07-BA90-90C3A5AB25A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7333E5-6DCD-4E07-BA90-90C3A5AB25A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F79EA5B-CBA7-456E-876F-40EEE707AFC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F79EA5B-CBA7-456E-876F-40EEE707AFC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E66D2CB-0D83-460A-91B1-7EE96D6921D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E66D2CB-0D83-460A-91B1-7EE96D6921D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8FD1708-B1BC-4DBF-8278-D60093D1AC8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8FD1708-B1BC-4DBF-8278-D60093D1AC8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04BF60F-84FC-4239-9807-48B036644D34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B4A9EF-22E9-4561-A396-C516C0AA000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B4A9EF-22E9-4561-A396-C516C0AA000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00D9A62-7A48-4CF3-BBBF-19C9E52EF3DA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00D9A62-7A48-4CF3-BBBF-19C9E52EF3DA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78BA787-A8CB-4890-B2DA-5E24B801234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78BA787-A8CB-4890-B2DA-5E24B801234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723EACE-9089-44F4-9164-8B16741F25D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723EACE-9089-44F4-9164-8B16741F25D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76C4A13-560A-49D3-8A48-07611E7E496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76C4A13-560A-49D3-8A48-07611E7E496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D1572C-8362-4C18-B56B-77F758D9A2E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D1572C-8362-4C18-B56B-77F758D9A2E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0E2D585-9286-45B1-9F1C-1E48A334FE2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0E2D585-9286-45B1-9F1C-1E48A334FE2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BE60026-2544-41B0-889A-1CE88017B58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BE60026-2544-41B0-889A-1CE88017B58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65A3368-7CCC-4696-A9CE-4B4597A4294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65A3368-7CCC-4696-A9CE-4B4597A4294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656B643-9121-4E7E-BE2D-CF86B2C1676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656B643-9121-4E7E-BE2D-CF86B2C1676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6AC4E5F-E16A-4828-ACC3-7A935E1EA96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6AC4E5F-E16A-4828-ACC3-7A935E1EA96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5732FD7-853F-40E3-9831-033AB0CAC82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5732FD7-853F-40E3-9831-033AB0CAC82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C500D4A-6FBC-447D-9E97-903C6F22D88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C500D4A-6FBC-447D-9E97-903C6F22D88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EFC743F-3CF7-42F9-ABF0-7AB6B365C16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EFC743F-3CF7-42F9-ABF0-7AB6B365C16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EB7ABD8-6BBC-4F21-9880-A82A94BDCD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EB7ABD8-6BBC-4F21-9880-A82A94BDCD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4581C71-5B88-4068-AF52-54F527477E4B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4581C71-5B88-4068-AF52-54F527477E4B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33BB723-C377-485C-9FA4-2C7A663E8C5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33BB723-C377-485C-9FA4-2C7A663E8C5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56C21-7900-46AB-A5F6-79EDD91C45D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56C21-7900-46AB-A5F6-79EDD91C45D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DC322141-6DEC-491E-9E74-5734C21443F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DC322141-6DEC-491E-9E74-5734C21443F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CB11F17-227B-4918-A435-E3194F71DE9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CB11F17-227B-4918-A435-E3194F71DE9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16A7446D-D976-4794-9772-6AD161122BB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16A7446D-D976-4794-9772-6AD161122BB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B683873-F694-4466-861C-F3A8A709A02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B683873-F694-4466-861C-F3A8A709A02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EFF6A0B-4DAD-4D22-B8D4-14FC78D7C45A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EFF6A0B-4DAD-4D22-B8D4-14FC78D7C45A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EF29D4A-6F05-4C71-B88E-C1A3F04ACFC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EF29D4A-6F05-4C71-B88E-C1A3F04ACFC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AD2D0845-FA0F-4C4E-9188-BA3E11BA84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AD2D0845-FA0F-4C4E-9188-BA3E11BA84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ED15F95-ACE2-4CDC-B6C0-E790B478EC6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ED15F95-ACE2-4CDC-B6C0-E790B478EC6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7E3EEC9-8512-4FBE-875E-8074D5EABF4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7E3EEC9-8512-4FBE-875E-8074D5EABF4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7C6151E-CE4F-4A41-B1CF-2B5B21BE6A4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7C6151E-CE4F-4A41-B1CF-2B5B21BE6A4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9410891-D495-4E8E-A4BD-975000ED35B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9410891-D495-4E8E-A4BD-975000ED35B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9BF77EE5-A9DF-4006-9284-5DF65E6909E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9BF77EE5-A9DF-4006-9284-5DF65E6909E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7729020-FCE5-4387-A1EB-B2DE246A075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7729020-FCE5-4387-A1EB-B2DE246A075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1B607066-FD07-4486-B9CE-00AB2420356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1B607066-FD07-4486-B9CE-00AB2420356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F3E56B0-4B7B-4DB7-B86E-9AE18E210E13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F3E56B0-4B7B-4DB7-B86E-9AE18E210E13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73E71A0D-A719-4033-84B4-281CF5EF496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73E71A0D-A719-4033-84B4-281CF5EF496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DED6F451-DA81-46EF-9F95-B964B5DE691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DED6F451-DA81-46EF-9F95-B964B5DE691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0E16D3D-B4F1-40E5-B56A-4256796C991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0E16D3D-B4F1-40E5-B56A-4256796C991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9602B2B7-6D5D-4217-9F8F-8316AA5B0B7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9602B2B7-6D5D-4217-9F8F-8316AA5B0B7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53F6CDE-D8BA-44D2-9957-80502AB350E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53F6CDE-D8BA-44D2-9957-80502AB350E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CE44D390-3606-4EE0-80AE-89184B49AB9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CE44D390-3606-4EE0-80AE-89184B49AB9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96AF59F3-FD78-4A03-A715-2B49593CEF4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96AF59F3-FD78-4A03-A715-2B49593CEF4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C0944B2-15D9-4BB2-8A65-1549BB0CC08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C0944B2-15D9-4BB2-8A65-1549BB0CC08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B2525B7-27A0-4F49-BE2E-A94E50F17FB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B2525B7-27A0-4F49-BE2E-A94E50F17FB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2F4E1DB-D4F3-433D-A54B-64372948394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2F4E1DB-D4F3-433D-A54B-64372948394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2BCA0B77-AD13-4884-A186-852260C269B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2BCA0B77-AD13-4884-A186-852260C269B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EA95877E-05CF-4378-A2E6-88FD974DEF2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EA95877E-05CF-4378-A2E6-88FD974DEF2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91F36625-C128-4E3F-850E-121B4796549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91F36625-C128-4E3F-850E-121B4796549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82FF8230-7696-4ABB-A38A-C9F9D14F0E4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82FF8230-7696-4ABB-A38A-C9F9D14F0E4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A230A1E-B158-4B1E-AED3-336F240C48F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A230A1E-B158-4B1E-AED3-336F240C48F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C0721A5-8909-46D9-988C-EB9942C49CF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C0721A5-8909-46D9-988C-EB9942C49CF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FD59F63A-79A2-469D-AD7B-E89DF2E249E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FD59F63A-79A2-469D-AD7B-E89DF2E249E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6F11CDD-A4C5-4A21-967E-7332A35CC43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6F11CDD-A4C5-4A21-967E-7332A35CC43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7A5B78AF-19F4-4623-870F-F288A1D9232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7A5B78AF-19F4-4623-870F-F288A1D9232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65A53338-CDED-4B59-85FD-42E705C7746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65A53338-CDED-4B59-85FD-42E705C7746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88F25EE-02C6-40B2-AFA5-FDC1DA24150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88F25EE-02C6-40B2-AFA5-FDC1DA24150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A1253C6-B157-4393-97BD-C35864F2F40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A1253C6-B157-4393-97BD-C35864F2F40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E0DD13-1DE7-4C7A-9909-CEFEE48E41D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E0DD13-1DE7-4C7A-9909-CEFEE48E41D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6945C8E-9B5F-4CCD-B401-465D4AB115D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6945C8E-9B5F-4CCD-B401-465D4AB115D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D20E84E-E3B7-4C78-B545-628AAD289F6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D20E84E-E3B7-4C78-B545-628AAD289F6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758EB2C-CC2D-4F23-BC8F-CA8807583BC7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BB660E-D968-4EB0-8B90-4083D52D3C1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BB660E-D968-4EB0-8B90-4083D52D3C1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F11C36B-65DA-422A-8DEE-4A16A576C91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F11C36B-65DA-422A-8DEE-4A16A576C91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7AF4027-A4A1-4DF8-90DC-F63C36BE5CC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7AF4027-A4A1-4DF8-90DC-F63C36BE5CC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4B9702E-1150-4F73-8E60-ABD5F3057C9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4B9702E-1150-4F73-8E60-ABD5F3057C9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A0C0929-04B4-4FBA-B7FF-A31CC66F280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A0C0929-04B4-4FBA-B7FF-A31CC66F280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FB102DC-FB55-4554-9FCE-67544582DF3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FB102DC-FB55-4554-9FCE-67544582DF3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2B3DC42-C218-4E30-8FCD-8EB94BD1B10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2B3DC42-C218-4E30-8FCD-8EB94BD1B10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1BC34B8-583A-4156-A7C4-DFBFD787923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1BC34B8-583A-4156-A7C4-DFBFD787923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F743F35-EA02-480A-BDF4-1220D8DBE97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F743F35-EA02-480A-BDF4-1220D8DBE97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F28592D-8406-4650-896B-161787593D1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F28592D-8406-4650-896B-161787593D1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05CD1D8-D91B-4477-AE8B-65E56DFCF92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05CD1D8-D91B-4477-AE8B-65E56DFCF92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FBD9F75-0345-448D-8CB9-7640E5681F5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FBD9F75-0345-448D-8CB9-7640E5681F5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1EA766A-2569-434F-AE63-4CCE3A9E3B2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1EA766A-2569-434F-AE63-4CCE3A9E3B2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8A27D52-902D-43C8-9BDF-FEBBE3F7576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8A27D52-902D-43C8-9BDF-FEBBE3F7576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94AA95F-E5A7-4596-ADDA-BFE5AB79F18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94AA95F-E5A7-4596-ADDA-BFE5AB79F18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19822E2-AEE2-49EA-9607-3AB1DAB225C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19822E2-AEE2-49EA-9607-3AB1DAB225C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AD27C8B7-CC60-4B02-887E-5513C9306AA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AD27C8B7-CC60-4B02-887E-5513C9306AA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E6CAF43-F98A-4E03-A0DB-8BD49B9B38E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E6CAF43-F98A-4E03-A0DB-8BD49B9B38E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2E822E-ACBC-495A-B227-227ED886F0A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2E822E-ACBC-495A-B227-227ED886F0A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C550776-2B6C-4F10-B1A1-EAB00D2C6A5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C550776-2B6C-4F10-B1A1-EAB00D2C6A5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9B637A7-0226-4FFF-B421-98D8ABE5948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9B637A7-0226-4FFF-B421-98D8ABE5948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802C12E-99A6-45FF-82B2-531BE772CDF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802C12E-99A6-45FF-82B2-531BE772CDF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241248B4-34C4-4995-A78E-89169769CE7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241248B4-34C4-4995-A78E-89169769CE7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7BBDB23-F707-4598-B31F-C2CA6D88D53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7BBDB23-F707-4598-B31F-C2CA6D88D53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13B4851C-1D33-4CB2-9048-C4B60865615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13B4851C-1D33-4CB2-9048-C4B60865615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A8C412D-C87B-4C23-91C7-051FFE37B89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A8C412D-C87B-4C23-91C7-051FFE37B89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4EC793D-AEFB-4BF9-B0EB-AF2120724F0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4EC793D-AEFB-4BF9-B0EB-AF2120724F0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95C003D-E11E-49F9-9630-D702DDA423C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95C003D-E11E-49F9-9630-D702DDA423C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59231099-83A9-46A9-901E-FAB5B58D75AD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59231099-83A9-46A9-901E-FAB5B58D75AD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35EA18B-3A81-4600-8547-7ABD23D31C5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35EA18B-3A81-4600-8547-7ABD23D31C5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C4C1FB86-6C34-4BE0-A46B-3EBFEF94EF1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C4C1FB86-6C34-4BE0-A46B-3EBFEF94EF1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67C13F3-86F5-4918-B1F8-F19B507452E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67C13F3-86F5-4918-B1F8-F19B507452E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30D9B1D-544B-4BA3-A559-123FA4C0CC7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30D9B1D-544B-4BA3-A559-123FA4C0CC7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AD954565-F8C9-4564-8FFE-2C80EAB807F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AD954565-F8C9-4564-8FFE-2C80EAB807F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37E7656-B29B-47B1-A82D-C388CC5F699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37E7656-B29B-47B1-A82D-C388CC5F699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A7998891-5D88-4D74-8540-96ACDA0076B8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A7998891-5D88-4D74-8540-96ACDA0076B8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F937D57-7F78-4CAE-BA54-E2DC9331963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F937D57-7F78-4CAE-BA54-E2DC9331963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AB0DF9DC-0ED5-42FB-BF7B-54DFF1DA446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AB0DF9DC-0ED5-42FB-BF7B-54DFF1DA446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F36AD47F-9C53-43D3-A07C-969B742FB96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F36AD47F-9C53-43D3-A07C-969B742FB96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3E54591D-86E1-4E88-9EF8-88688CC5D9F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3E54591D-86E1-4E88-9EF8-88688CC5D9F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916E85E6-40F7-49AB-80DE-A90010EA2EE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916E85E6-40F7-49AB-80DE-A90010EA2EE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AC3FD2C-4BB6-411C-9057-6BA294E65DD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AC3FD2C-4BB6-411C-9057-6BA294E65DD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424DBB8-5D6C-4D9C-B843-A3BFE3E8F4B0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424DBB8-5D6C-4D9C-B843-A3BFE3E8F4B0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1E6BF301-DEDD-4D2D-A977-90225737B4D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1E6BF301-DEDD-4D2D-A977-90225737B4D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11D00046-7305-4FA3-B3F3-FEFDB3E86BF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11D00046-7305-4FA3-B3F3-FEFDB3E86BF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A9BBD47-0BF2-4766-BC16-0E26185E4DB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A9BBD47-0BF2-4766-BC16-0E26185E4DB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7C71A37E-AA98-4D68-AF05-B034EE75E2B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7C71A37E-AA98-4D68-AF05-B034EE75E2B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F66E99D4-25AA-443D-8A5C-CEFD5743EB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F66E99D4-25AA-443D-8A5C-CEFD5743EB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CBA03D8-2362-45A9-881B-6BB616D722B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CBA03D8-2362-45A9-881B-6BB616D722B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AA4B559B-6431-4510-86EE-448A3660FC39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AA4B559B-6431-4510-86EE-448A3660FC39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BBE4B2C-59F6-4883-8BD5-F2C3C42ECA8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BBE4B2C-59F6-4883-8BD5-F2C3C42ECA8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B7DB091C-9E08-49F0-B6B9-45A0DD3E916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B7DB091C-9E08-49F0-B6B9-45A0DD3E916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E66D6159-3FB5-4A13-91C3-1935ABE193F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E66D6159-3FB5-4A13-91C3-1935ABE193F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F407AC1-C25A-4A56-91C6-0C1F4D5E948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F407AC1-C25A-4A56-91C6-0C1F4D5E948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0BC768-A07A-4989-B59D-91B7E737D38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0BC768-A07A-4989-B59D-91B7E737D38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16B7EDC-500F-423E-B736-9E14B20B3F6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16B7EDC-500F-423E-B736-9E14B20B3F6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93846B0-C76B-4D8F-8740-CD94AEDE33B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93846B0-C76B-4D8F-8740-CD94AEDE33B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1A575C8-2714-4393-BE2D-A19A8EA919F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1A575C8-2714-4393-BE2D-A19A8EA919F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63FE45F-A03A-4EFB-B383-DB3FF28EB11A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D9FE084-ACE3-417F-89A0-AD4ADCCE677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D9FE084-ACE3-417F-89A0-AD4ADCCE677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ED6B2EC-9008-4B7D-9539-D6659600A33C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ED6B2EC-9008-4B7D-9539-D6659600A33C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0B9E8C-78CC-48C6-B1C8-F0275BBC362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0B9E8C-78CC-48C6-B1C8-F0275BBC362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D99FC97-E660-4255-9543-E93FAACE624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D99FC97-E660-4255-9543-E93FAACE624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0F5C56-5F6C-4E35-8D57-425BFBA830B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0F5C56-5F6C-4E35-8D57-425BFBA830B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C04A25A-F855-40C7-AD97-631143B4957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C04A25A-F855-40C7-AD97-631143B4957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7B5DE76-B64B-4359-BC12-BF7EF8AB2E7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7B5DE76-B64B-4359-BC12-BF7EF8AB2E7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AFFE19D-A62C-4A33-9F62-DA312024298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AFFE19D-A62C-4A33-9F62-DA312024298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7D718C6-ABCB-4037-BDCB-4C1F9A4DEF5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7D718C6-ABCB-4037-BDCB-4C1F9A4DEF5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DEB1133-3883-4923-B842-5A50F243F2A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DEB1133-3883-4923-B842-5A50F243F2A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2332D14-6D74-458E-9D58-55DEE082A5D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2332D14-6D74-458E-9D58-55DEE082A5D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6CAD6C4-7046-49D8-AC20-BA8F19667A0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6CAD6C4-7046-49D8-AC20-BA8F19667A0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8BE766-78E7-475C-8986-00CAAC12A1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8BE766-78E7-475C-8986-00CAAC12A1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EEDADD0-0083-4C4E-B5B4-41E6C3FDFAA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EEDADD0-0083-4C4E-B5B4-41E6C3FDFAA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020E2E2-B0BE-4B5F-8E5A-09A3160F817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020E2E2-B0BE-4B5F-8E5A-09A3160F817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C688E4B-4801-418B-80BF-3B4CCF2473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C688E4B-4801-418B-80BF-3B4CCF2473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431EE9D-5394-4F92-A1A5-0FCAAE94D6D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431EE9D-5394-4F92-A1A5-0FCAAE94D6D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3CE455A-0A64-475A-AD22-9170125BD9A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3CE455A-0A64-475A-AD22-9170125BD9A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23C05BC3-209C-4374-A79D-BF618D50733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23C05BC3-209C-4374-A79D-BF618D50733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48C6771-9477-4322-912E-BB6CA53AAF4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48C6771-9477-4322-912E-BB6CA53AAF4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77E4261-5B3D-4F41-9266-F1F14A461C4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77E4261-5B3D-4F41-9266-F1F14A461C4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95F58E-F848-4DCF-9B11-39E43C91BE4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95F58E-F848-4DCF-9B11-39E43C91BE4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1FA621E-CD8B-42EE-905D-2F49DB3B10BF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1FA621E-CD8B-42EE-905D-2F49DB3B10BF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2DEFFEFB-FCAD-47CB-B06A-DD31B1DCC15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2DEFFEFB-FCAD-47CB-B06A-DD31B1DCC15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0DF626D-9EE6-44A7-A22E-089059F47CA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0DF626D-9EE6-44A7-A22E-089059F47CA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B3DD84F4-1883-4115-A8CB-16A7E5689A6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B3DD84F4-1883-4115-A8CB-16A7E5689A6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29ED6D5-CDEA-4037-BD82-7221C38EAAF0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29ED6D5-CDEA-4037-BD82-7221C38EAAF0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D8E9ECD-292A-46BB-A1F5-1606F2E2FEF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D8E9ECD-292A-46BB-A1F5-1606F2E2FEF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D92644B-84D5-4613-8C3C-5D6D776D994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D92644B-84D5-4613-8C3C-5D6D776D994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0388C7F-B11B-41BC-9CAE-514B107D55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0388C7F-B11B-41BC-9CAE-514B107D55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6761F118-2EEC-456C-971C-DA92D87B82C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6761F118-2EEC-456C-971C-DA92D87B82C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B96961CA-CD0C-43B1-9C9D-C83E9F64344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B96961CA-CD0C-43B1-9C9D-C83E9F64344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267C7E2B-F1B4-4DA2-8C95-6F5310B2FEC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267C7E2B-F1B4-4DA2-8C95-6F5310B2FEC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168365B-1AD2-4B42-8B94-9688C4B25D3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168365B-1AD2-4B42-8B94-9688C4B25D3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B190574-2E1F-463E-8482-3D0B6B34F3F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B190574-2E1F-463E-8482-3D0B6B34F3F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9E87110D-3A5E-4DBF-9F5E-7B1845D711D1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9E87110D-3A5E-4DBF-9F5E-7B1845D711D1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E0724932-F993-42C8-92A8-5AACCEF634F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E0724932-F993-42C8-92A8-5AACCEF634F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7DF0D45-8D86-41A1-9635-13AEB45491F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7DF0D45-8D86-41A1-9635-13AEB45491F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2324056A-BF21-4721-AB7D-BD61F60CFC6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2324056A-BF21-4721-AB7D-BD61F60CFC6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AF82815-3173-400B-BB37-9B82F0A4390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AF82815-3173-400B-BB37-9B82F0A4390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CDEB180-C78A-45CB-B506-18FF06BFD9D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CDEB180-C78A-45CB-B506-18FF06BFD9D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46564DA-F3DA-4E8D-B1A9-040C3039147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46564DA-F3DA-4E8D-B1A9-040C3039147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AC35A3C6-BEAD-40F1-8F71-AFA4FEC76B3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AC35A3C6-BEAD-40F1-8F71-AFA4FEC76B3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340CC40A-5394-4CCE-9E6B-20EDAA49F8B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340CC40A-5394-4CCE-9E6B-20EDAA49F8B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2401FB3D-2EFB-4506-98A2-B602E1267B2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2401FB3D-2EFB-4506-98A2-B602E1267B2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C39B637-A1C6-427B-8FAE-023BFB119A7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C39B637-A1C6-427B-8FAE-023BFB119A7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BF5B2D40-79B9-4931-936A-5CB39F305D2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BF5B2D40-79B9-4931-936A-5CB39F305D2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E5F09C74-C2A5-4B05-B5DF-79A1B405FBC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E5F09C74-C2A5-4B05-B5DF-79A1B405FBC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CBEB9866-452A-4E6F-8D4D-669D539A9C1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CBEB9866-452A-4E6F-8D4D-669D539A9C1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F7742200-E9FB-479A-A2B4-FF124F9B65A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F7742200-E9FB-479A-A2B4-FF124F9B65A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A7A3842-7373-4771-8E23-7AC2E99C274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A7A3842-7373-4771-8E23-7AC2E99C274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E1E4E0B-4F88-40BB-98E7-A3E65FC61F8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E1E4E0B-4F88-40BB-98E7-A3E65FC61F8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1DBE446-F698-4CA8-830E-6DBE7767BA6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1DBE446-F698-4CA8-830E-6DBE7767BA6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6156E91-12E1-432B-B910-2B1C2C8D11D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6156E91-12E1-432B-B910-2B1C2C8D11D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537501-8027-49BA-B396-4B76A449306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537501-8027-49BA-B396-4B76A449306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E2F6E00-3245-4484-96CD-86E39C37E55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E2F6E00-3245-4484-96CD-86E39C37E55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7A2A4DA-9753-41EA-8A80-7F146B724E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7A2A4DA-9753-41EA-8A80-7F146B724E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9906E04-749D-4322-8171-7E5D4292927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9906E04-749D-4322-8171-7E5D4292927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59F21D3-F7F2-4B46-9557-431E63D328EE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DF9E996-B0D0-4A81-AC0D-FF0B7B213D6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DF9E996-B0D0-4A81-AC0D-FF0B7B213D6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34D21C6-B7B7-4713-A443-A496448A7CF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34D21C6-B7B7-4713-A443-A496448A7CF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A3624F5-F28C-4604-B620-72BB59DF635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A3624F5-F28C-4604-B620-72BB59DF635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098B99C-A358-4951-8403-73460774BD1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098B99C-A358-4951-8403-73460774BD1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206E19B-894F-4C4D-9C6A-138D4304919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206E19B-894F-4C4D-9C6A-138D4304919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B22943A-DA87-4AE8-8388-8069AE2021C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B22943A-DA87-4AE8-8388-8069AE2021C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CC6F4F8-D4FF-4D35-8064-0D6FF83C1ED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CC6F4F8-D4FF-4D35-8064-0D6FF83C1ED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C6801DC-2BA6-4CF9-9D06-888B9E2388F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C6801DC-2BA6-4CF9-9D06-888B9E2388F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5B1986F-47C1-47AD-9F5B-B243DF2A294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5B1986F-47C1-47AD-9F5B-B243DF2A294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9026014-A46A-40DF-AB6E-8078DB90D5C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9026014-A46A-40DF-AB6E-8078DB90D5C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F32221-6D0F-4BA6-85CB-71F1AC5FCBB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F32221-6D0F-4BA6-85CB-71F1AC5FCBB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F70A97-38F7-4A15-A6C5-B76C0A93582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F70A97-38F7-4A15-A6C5-B76C0A93582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9D71D1F-7E78-4EE7-94E9-E8A54D17F02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9D71D1F-7E78-4EE7-94E9-E8A54D17F02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3EAA64FE-FB61-4182-94F2-E8EB6918374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3EAA64FE-FB61-4182-94F2-E8EB6918374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0F7C5F9-C63D-4AE3-9EF7-3B1F7D1D3FB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0F7C5F9-C63D-4AE3-9EF7-3B1F7D1D3FB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DD7F46-58B9-44DD-8291-34A4B7C9616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DD7F46-58B9-44DD-8291-34A4B7C9616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B82F81-8E5C-44C0-AD52-9C846C3B179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B82F81-8E5C-44C0-AD52-9C846C3B179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186B913-3218-44A0-B5D4-108118068D8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186B913-3218-44A0-B5D4-108118068D8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6F1E063-CCE9-41FC-9AB1-0257F824416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6F1E063-CCE9-41FC-9AB1-0257F824416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9482342-2468-43A7-BC39-FAD806636BF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9482342-2468-43A7-BC39-FAD806636BF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D721A51-6346-4BAF-90B2-3C1ADD94F2C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D721A51-6346-4BAF-90B2-3C1ADD94F2C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7136E926-D693-4F82-AF11-457FF02A96D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7136E926-D693-4F82-AF11-457FF02A96D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1D33BA7-F7D4-43EF-A671-2BD904DE1C0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1D33BA7-F7D4-43EF-A671-2BD904DE1C0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2FA29B9-97BE-4148-BD03-5B00B500577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2FA29B9-97BE-4148-BD03-5B00B500577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FE6E10F-2E98-4B99-9418-56D9879A6D5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FE6E10F-2E98-4B99-9418-56D9879A6D5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88D9979-327A-4DD2-8EB3-452DADD8A75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88D9979-327A-4DD2-8EB3-452DADD8A75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C25F338-781B-4056-B822-9B5FC738718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C25F338-781B-4056-B822-9B5FC738718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C44D3E5-0780-4A41-8704-95433A3A52D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C44D3E5-0780-4A41-8704-95433A3A52D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2B842716-8008-41F3-874A-DE28CC06D66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2B842716-8008-41F3-874A-DE28CC06D66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01D2D60-B67A-45F2-BB1D-01147B6DAE1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01D2D60-B67A-45F2-BB1D-01147B6DAE1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ED92B001-DB3C-4771-B672-5EB53FA2E4B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ED92B001-DB3C-4771-B672-5EB53FA2E4B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0185F3D-42A2-4013-8DE2-5A7E5B9C84F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0185F3D-42A2-4013-8DE2-5A7E5B9C84F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424FB2D4-CFC9-4A25-9EDB-AEAC9E9EC8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424FB2D4-CFC9-4A25-9EDB-AEAC9E9EC8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82C64E7-F368-422D-A41C-6CF3744A4C0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82C64E7-F368-422D-A41C-6CF3744A4C0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578682B-EF5F-49B8-8809-B087DE89F16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578682B-EF5F-49B8-8809-B087DE89F16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DD974FA7-8AA4-4F45-ACEB-4B987BE0681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DD974FA7-8AA4-4F45-ACEB-4B987BE0681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DBA2E98-A885-43E1-9A18-20CDEB2DC4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DBA2E98-A885-43E1-9A18-20CDEB2DC4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BDF4FCB-4A1F-4D89-97A3-57143B02DDD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BDF4FCB-4A1F-4D89-97A3-57143B02DDD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817D315-0B3A-4B19-8884-A730293A7F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817D315-0B3A-4B19-8884-A730293A7F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517A636-A200-4688-9B2A-5B5711CD67C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517A636-A200-4688-9B2A-5B5711CD67C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60B24F7-C1D6-40AF-979E-7881C81A2B5A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60B24F7-C1D6-40AF-979E-7881C81A2B5A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F73B156C-0660-4C4F-BF50-3E25665FCE3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F73B156C-0660-4C4F-BF50-3E25665FCE3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5C98ECD-BBE7-4E91-B1B0-FDE64DDFF25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5C98ECD-BBE7-4E91-B1B0-FDE64DDFF25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88B2EEB9-9DF0-4AC1-824F-320C5FA61BE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88B2EEB9-9DF0-4AC1-824F-320C5FA61BE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8DF58B0-9EF0-4800-9E4C-EAF617F5D4A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8DF58B0-9EF0-4800-9E4C-EAF617F5D4A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E51ECC13-5093-4682-B038-7A7D7AC8E4D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E51ECC13-5093-4682-B038-7A7D7AC8E4D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4A1F0224-FF84-4563-B4F3-428E195F44F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4A1F0224-FF84-4563-B4F3-428E195F44F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DE257B5-9342-4A59-9129-CC1DBF3EC6E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DE257B5-9342-4A59-9129-CC1DBF3EC6E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021A3CB-DA59-4CF8-885A-437FE92780D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021A3CB-DA59-4CF8-885A-437FE92780D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A98F74BB-2F08-457F-BF7C-8D5F9891E83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A98F74BB-2F08-457F-BF7C-8D5F9891E83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83C4AB2D-C7CF-4C6E-B59E-D819BC1D726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83C4AB2D-C7CF-4C6E-B59E-D819BC1D726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CF5EE28-DA85-404D-A610-0956487AA94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CF5EE28-DA85-404D-A610-0956487AA94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CCF999DC-E578-4907-A333-670923C0ED0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CCF999DC-E578-4907-A333-670923C0ED0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75ADDD-027F-4E52-BCFB-9551FEF761D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75ADDD-027F-4E52-BCFB-9551FEF761D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00EC6B-88B6-4FC9-BDAF-1AC2AD32E73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00EC6B-88B6-4FC9-BDAF-1AC2AD32E73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7C8AA40-B032-48FC-9E65-19113C8E6F8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7C8AA40-B032-48FC-9E65-19113C8E6F8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68AA65F-F960-4659-B029-0B1EB237B24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68AA65F-F960-4659-B029-0B1EB237B24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A219046-041A-424C-909B-3617ED31BB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A219046-041A-424C-909B-3617ED31BB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C9C4944-CBC8-467F-B7FE-7A7FDA3571F4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50E78E-D3F8-4767-92DD-2E470D78CE9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50E78E-D3F8-4767-92DD-2E470D78CE9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F54DD4D-3F8A-4268-A24C-98900C7665B5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F54DD4D-3F8A-4268-A24C-98900C7665B5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61F670D-1C61-4A1E-8287-5644012229E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61F670D-1C61-4A1E-8287-5644012229E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98ED2D2-6F8D-4453-BAC7-D1112C0BF70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98ED2D2-6F8D-4453-BAC7-D1112C0BF70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2AED884-2425-4DF0-B0CF-AE622F8C9C7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2AED884-2425-4DF0-B0CF-AE622F8C9C7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C6759DC-4772-4ABD-A685-607CCE839F7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C6759DC-4772-4ABD-A685-607CCE839F7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818BCB9-96C8-4101-9BDB-FDFBE6A4157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818BCB9-96C8-4101-9BDB-FDFBE6A4157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C71D30-47E8-4B16-8F1E-878A67BF14B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C71D30-47E8-4B16-8F1E-878A67BF14B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4413FCD-E80C-4C20-A730-7D2F5BFD205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4413FCD-E80C-4C20-A730-7D2F5BFD205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04657B9-4500-4E68-A45C-D098EC8E484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04657B9-4500-4E68-A45C-D098EC8E484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8302C8F-0E9C-40DB-B41C-3A9E84F6728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8302C8F-0E9C-40DB-B41C-3A9E84F6728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D57C875-9DB3-4A63-ACDF-B0AF6B1B27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D57C875-9DB3-4A63-ACDF-B0AF6B1B27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F7B1F75-DA2F-4AC5-A010-2C9E59F60DA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F7B1F75-DA2F-4AC5-A010-2C9E59F60DA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4C8F37D-17C8-469C-B61E-1CF29A0A347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4C8F37D-17C8-469C-B61E-1CF29A0A347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B022D14-744B-4C8F-8A96-3FF275C76A0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B022D14-744B-4C8F-8A96-3FF275C76A0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D11519F-CDD7-425D-9A7F-2911066989A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D11519F-CDD7-425D-9A7F-2911066989A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E3B692A-D744-4DCB-8C15-2075E7F2C2D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E3B692A-D744-4DCB-8C15-2075E7F2C2D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B750713-3D69-461F-8C1D-A4771034B2B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B750713-3D69-461F-8C1D-A4771034B2B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DF3047F-3C2A-44AD-A259-92DFE9D3D23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DF3047F-3C2A-44AD-A259-92DFE9D3D23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AC577FD-1CFA-430E-AD5D-B5D9D0C89F7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AC577FD-1CFA-430E-AD5D-B5D9D0C89F7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76FD604-3614-4734-A680-0D220F995E8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76FD604-3614-4734-A680-0D220F995E8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22BFAC6-A584-4985-9721-04BEF73EF8E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22BFAC6-A584-4985-9721-04BEF73EF8E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54FEEEDF-B70F-4896-BBDD-5F27F80D84A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54FEEEDF-B70F-4896-BBDD-5F27F80D84A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53EDABC-562B-4BF3-86B1-6FCB8E97975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53EDABC-562B-4BF3-86B1-6FCB8E97975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A8BAC1C-6C1E-4CD0-BC86-D248C9107C5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A8BAC1C-6C1E-4CD0-BC86-D248C9107C5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35B107C-ABC9-4839-B342-D65BF7E2F5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35B107C-ABC9-4839-B342-D65BF7E2F5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38C2C6C-AC8D-4867-A63D-40CBC566E65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38C2C6C-AC8D-4867-A63D-40CBC566E65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9F5A5D-16B1-4589-A4E6-2082E1BE464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9F5A5D-16B1-4589-A4E6-2082E1BE464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5F6FB1EB-9621-4C64-890D-B92C637A7D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5F6FB1EB-9621-4C64-890D-B92C637A7D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D17EC58-7965-4969-9879-59CCF02D361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D17EC58-7965-4969-9879-59CCF02D361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99E868F-63C1-4FE4-9107-5D8D87CE8CF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99E868F-63C1-4FE4-9107-5D8D87CE8CF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50889B7-31EC-4048-B327-ED7A855C48B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50889B7-31EC-4048-B327-ED7A855C48B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BF745567-BB0B-4189-8E73-9475A8D702B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BF745567-BB0B-4189-8E73-9475A8D702B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C8658097-C575-4657-B61B-6946732DBDA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C8658097-C575-4657-B61B-6946732DBDA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72C8184-FC59-4945-8FA3-E6BE10FDA53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72C8184-FC59-4945-8FA3-E6BE10FDA53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14ADCD45-F270-40DB-A937-2ABC1892D59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14ADCD45-F270-40DB-A937-2ABC1892D59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F3BF2B92-DAF6-45FD-BC20-23457788753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F3BF2B92-DAF6-45FD-BC20-23457788753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9AA99CF-6115-4573-98CB-E7AB237B75F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9AA99CF-6115-4573-98CB-E7AB237B75F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35D0517-8541-4FDA-868B-5911F5B1E00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35D0517-8541-4FDA-868B-5911F5B1E00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A5F22C4-4589-4910-8C00-37B2F56181E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A5F22C4-4589-4910-8C00-37B2F56181E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B0397A7E-0EC7-4A69-B840-3BA33114CC0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B0397A7E-0EC7-4A69-B840-3BA33114CC0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24CB937-8FDF-4342-BA0F-755EDB550A3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24CB937-8FDF-4342-BA0F-755EDB550A3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8B23361-2F6A-4FFA-9009-1BEA2AE2C3C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8B23361-2F6A-4FFA-9009-1BEA2AE2C3C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8794A614-F660-4B2A-8E71-D15F770B3F6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8794A614-F660-4B2A-8E71-D15F770B3F6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F0709D6C-71EB-42E1-8BC5-726B6F83143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F0709D6C-71EB-42E1-8BC5-726B6F83143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E6943717-B50E-45EC-AEDA-ED414F2C61B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E6943717-B50E-45EC-AEDA-ED414F2C61B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F53072B-B47B-4923-A05A-D13AABA1A49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F53072B-B47B-4923-A05A-D13AABA1A49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AD23B12D-757D-44BA-A6C9-DD14E2D7574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AD23B12D-757D-44BA-A6C9-DD14E2D7574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1F1B8C8-7FEE-4872-8D18-DC0B58B091D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1F1B8C8-7FEE-4872-8D18-DC0B58B091D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14D19CB3-E403-426A-9E86-715D016EFED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14D19CB3-E403-426A-9E86-715D016EFED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A8CD051-7C15-42BD-A386-243E97D7122A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A8CD051-7C15-42BD-A386-243E97D7122A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EDF7A7B9-3C56-4B7E-AE63-7443583AF13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EDF7A7B9-3C56-4B7E-AE63-7443583AF13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A8E47B7-F065-40D3-85C3-2C0E6FC5F10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A8E47B7-F065-40D3-85C3-2C0E6FC5F10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4FDE8F-D90B-4256-9A82-03A1E6F542B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4FDE8F-D90B-4256-9A82-03A1E6F542B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5E0A129-B9C6-44AD-8F53-B131BCA3F23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5E0A129-B9C6-44AD-8F53-B131BCA3F23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D5D3F0-0AF0-4FD7-B8C4-30802581F22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D5D3F0-0AF0-4FD7-B8C4-30802581F22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D867DF-56F6-4DDD-9A82-3055CDA87F2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D867DF-56F6-4DDD-9A82-3055CDA87F2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F22491F-3EA4-48FA-B2A1-35D14F4A2E8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F22491F-3EA4-48FA-B2A1-35D14F4A2E8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BE411C9-A1A3-4BCE-8025-B548D8F5FB8A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322990-0D0F-4DDA-8919-3B3B83806C0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322990-0D0F-4DDA-8919-3B3B83806C0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CC18698-FCEA-4786-905E-464FBA9AF9B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CC18698-FCEA-4786-905E-464FBA9AF9B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F0E1386-A66B-4B9D-910A-68C55E312C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F0E1386-A66B-4B9D-910A-68C55E312C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4D2FA81-52B1-4BE1-A8B3-8C9566F4638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4D2FA81-52B1-4BE1-A8B3-8C9566F4638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C7E279A-2BCC-4345-8D8F-FF27FF3D108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C7E279A-2BCC-4345-8D8F-FF27FF3D108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8041243-1BE0-47A1-8CBA-8740E70EA78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8041243-1BE0-47A1-8CBA-8740E70EA78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4AD84F0-9934-4260-8B39-BD348D7A251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4AD84F0-9934-4260-8B39-BD348D7A251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8AA4023-F5D9-4B8D-A9F1-1A79EDADB8E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8AA4023-F5D9-4B8D-A9F1-1A79EDADB8E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E7E8E43-1F5C-4076-95FB-8533AA6BFD5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E7E8E43-1F5C-4076-95FB-8533AA6BFD5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23B3A01-053F-4679-BB7E-258A4EB6D30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23B3A01-053F-4679-BB7E-258A4EB6D30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0447934-174A-42F5-93D0-3EB052B015A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0447934-174A-42F5-93D0-3EB052B015A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8968C2-6A04-4EF7-BF38-F29C85DBE61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8968C2-6A04-4EF7-BF38-F29C85DBE61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25CF077-8272-438A-BA1E-EC3CD43CA0B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25CF077-8272-438A-BA1E-EC3CD43CA0B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D1BD321-F12D-418C-AE34-4182274C1D5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D1BD321-F12D-418C-AE34-4182274C1D5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55959D1-FCBA-4AA5-A070-0B24C3A60E9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55959D1-FCBA-4AA5-A070-0B24C3A60E9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A014428-767B-46F9-AF09-DE17569532E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A014428-767B-46F9-AF09-DE17569532E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0134761-D04E-41C5-AE72-0ADEB8F33CF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0134761-D04E-41C5-AE72-0ADEB8F33CF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928A342-6490-4D70-B351-9E5F37DDB5C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928A342-6490-4D70-B351-9E5F37DDB5C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17F9F26-3116-4247-9EB1-D640A7E00BD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17F9F26-3116-4247-9EB1-D640A7E00BD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B15BE542-B4D6-407E-BD20-D95E43A6579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B15BE542-B4D6-407E-BD20-D95E43A6579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33BE3206-FE64-48A4-9331-4EE3CE6DFA3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33BE3206-FE64-48A4-9331-4EE3CE6DFA3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B18FFEE-E5F1-49A7-BFD5-19007E3D6A8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B18FFEE-E5F1-49A7-BFD5-19007E3D6A8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4DD1D72-A5E9-49D4-BDAA-345DD461EC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4DD1D72-A5E9-49D4-BDAA-345DD461EC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C24234D-64AE-4C1A-A0A1-DC7CA3285DF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C24234D-64AE-4C1A-A0A1-DC7CA3285DF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7F479D2-B308-45A0-AE28-FCBFBCED9C7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7F479D2-B308-45A0-AE28-FCBFBCED9C7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1226555-296F-4F3E-953F-566F140E4C1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1226555-296F-4F3E-953F-566F140E4C1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B851F50-ACAC-4DDA-8119-1F0B6DABC10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B851F50-ACAC-4DDA-8119-1F0B6DABC10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5012293-CA9D-46AA-A121-8CACD7DB872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5012293-CA9D-46AA-A121-8CACD7DB872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533CB5B-5FC2-4331-94C3-F2490B19E27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533CB5B-5FC2-4331-94C3-F2490B19E27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1D8A75F4-7223-42DB-B280-F1321C1019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1D8A75F4-7223-42DB-B280-F1321C1019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7135EDA-10ED-48FE-9CB1-1F3F6747CC8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7135EDA-10ED-48FE-9CB1-1F3F6747CC8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81874AA-930D-4EDE-8BAD-2C4E97E3C26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81874AA-930D-4EDE-8BAD-2C4E97E3C26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12F05F7C-6C2F-491F-BCD0-7A0BDBF9D2B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12F05F7C-6C2F-491F-BCD0-7A0BDBF9D2B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44559308-A2D0-493D-8717-DA3FC435C49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44559308-A2D0-493D-8717-DA3FC435C49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44EB0AC2-C230-4E90-88BB-CC99224416B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44EB0AC2-C230-4E90-88BB-CC99224416B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7B255A5-9A38-4F47-A369-A19E3D9BF77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7B255A5-9A38-4F47-A369-A19E3D9BF77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7DF5E6BB-9C55-4BF2-8B5A-6B6D1E79596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7DF5E6BB-9C55-4BF2-8B5A-6B6D1E79596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E87C1D99-8116-40F5-8BA8-7D79323454E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E87C1D99-8116-40F5-8BA8-7D79323454E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3353BF4A-939B-438A-8A48-993C2D4EF3A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3353BF4A-939B-438A-8A48-993C2D4EF3A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A236BE2-D41C-4055-BFDF-4F5AEB49F29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A236BE2-D41C-4055-BFDF-4F5AEB49F29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EBC3DC5-2F60-44BB-9070-CE6A5D5C634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EBC3DC5-2F60-44BB-9070-CE6A5D5C634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D781D46-8AA6-4253-A84E-967851D6BDE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D781D46-8AA6-4253-A84E-967851D6BDE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4C9D931-ED11-4138-BB5A-23E8C0B23BC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4C9D931-ED11-4138-BB5A-23E8C0B23BC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211861D-F01C-498C-9280-5BE392C8604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211861D-F01C-498C-9280-5BE392C8604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D58AA85D-36A0-4560-958B-AB6BCFF8BA8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D58AA85D-36A0-4560-958B-AB6BCFF8BA8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7D1AA982-E440-45E8-8B1A-2B0CF7A351C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7D1AA982-E440-45E8-8B1A-2B0CF7A351C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F6D74FB-F994-4D6F-B06E-70FC79C4567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F6D74FB-F994-4D6F-B06E-70FC79C4567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9AEC994-C3B0-421F-B6CB-E103B6200F4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9AEC994-C3B0-421F-B6CB-E103B6200F4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273628B4-80BF-4F4E-A123-CBE35BBDD46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273628B4-80BF-4F4E-A123-CBE35BBDD46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C2C19837-2103-4C37-9B21-3BE54173C0E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C2C19837-2103-4C37-9B21-3BE54173C0E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D9A5BFFA-3A93-493A-B564-427E71BEEE3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D9A5BFFA-3A93-493A-B564-427E71BEEE3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A25C6BEC-E178-4673-BDC0-6C368CE8656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A25C6BEC-E178-4673-BDC0-6C368CE8656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8D19550-DA1D-46E4-88F6-09C8597502D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8D19550-DA1D-46E4-88F6-09C8597502D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495393-4D71-4215-B405-C1865100F1D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495393-4D71-4215-B405-C1865100F1D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6510EE1-AE48-4CB2-8B8D-739E83B46B3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6510EE1-AE48-4CB2-8B8D-739E83B46B3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98EBD32-261C-4DD8-99D9-33E05F32CF6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98EBD32-261C-4DD8-99D9-33E05F32CF6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D126645-FE92-4DC0-8DA2-A20F6B353BA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D126645-FE92-4DC0-8DA2-A20F6B353BA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1DFBC5-D927-4E6D-A9FB-C06C57CB629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1DFBC5-D927-4E6D-A9FB-C06C57CB629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E73BAD2-94DF-44EF-8D07-1F7A3245C9F6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C4E3C40-9224-41EF-8812-DD70BA07FA3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C4E3C40-9224-41EF-8812-DD70BA07FA3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06196ED-7B40-45E7-92E4-50E72648CD51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06196ED-7B40-45E7-92E4-50E72648CD51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80FB008-98EE-4072-B157-8222C84178C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80FB008-98EE-4072-B157-8222C84178C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4C173FB-9A3A-457B-9632-83627A2F085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4C173FB-9A3A-457B-9632-83627A2F085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470EAF8-8083-46DE-90B6-676320F77AE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470EAF8-8083-46DE-90B6-676320F77AE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464F808-10C8-455F-8DC1-0D8AA9E776D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464F808-10C8-455F-8DC1-0D8AA9E776D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D4BD680-E72E-4B09-ADB0-65A8139AD19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D4BD680-E72E-4B09-ADB0-65A8139AD19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259D98-20EB-471F-AD77-C915A86EAA4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259D98-20EB-471F-AD77-C915A86EAA4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28FBE5D-7E9D-4C63-A944-BEA97444205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28FBE5D-7E9D-4C63-A944-BEA97444205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1BDBB41-7FE0-4FD6-9D42-077E0D1AC25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1BDBB41-7FE0-4FD6-9D42-077E0D1AC25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8B530A2-2C6A-49F1-9AC3-4B599D9D053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8B530A2-2C6A-49F1-9AC3-4B599D9D053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6FA8F0B-0A32-42F8-A178-D95949A751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6FA8F0B-0A32-42F8-A178-D95949A751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8603973-4674-4555-93F1-274CB0E93EA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8603973-4674-4555-93F1-274CB0E93EA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6D1B9C0C-D382-4B7C-A582-F41E0EFA138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6D1B9C0C-D382-4B7C-A582-F41E0EFA138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170FB68-91E2-43DA-AD56-FC2121F35C7D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170FB68-91E2-43DA-AD56-FC2121F35C7D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C23A0B5-D921-4698-9137-614951D19D4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C23A0B5-D921-4698-9137-614951D19D4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34B5603-CDBA-42A7-B963-475FA8AB143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34B5603-CDBA-42A7-B963-475FA8AB143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6138466-8C55-4CED-BAAD-5855FF05ED9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6138466-8C55-4CED-BAAD-5855FF05ED9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546C96D6-1D3A-4596-9B0B-1787A535929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546C96D6-1D3A-4596-9B0B-1787A535929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19A9B9E-AFAA-4F10-9328-77EDA6779C5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19A9B9E-AFAA-4F10-9328-77EDA6779C5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B6BF36C-AB7C-42CB-8258-219D78A66DA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B6BF36C-AB7C-42CB-8258-219D78A66DA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4D049C8F-FE7B-4690-8D97-9D20A4C9555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4D049C8F-FE7B-4690-8D97-9D20A4C9555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4B9B959-3FF2-45D5-A5AF-ED74C6DBDEB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4B9B959-3FF2-45D5-A5AF-ED74C6DBDEB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15D42A0-58C8-416B-A600-EC579DC462A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15D42A0-58C8-416B-A600-EC579DC462A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C69FA93-D375-4088-9317-838E1D09C00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C69FA93-D375-4088-9317-838E1D09C00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B8AB432-0E45-456A-BA48-FB14CDB9791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B8AB432-0E45-456A-BA48-FB14CDB9791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E7C85E20-130A-43C6-A9CF-B1ABA7BE888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E7C85E20-130A-43C6-A9CF-B1ABA7BE888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318F8984-3A95-40EF-BDE4-DD97D52FB2C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318F8984-3A95-40EF-BDE4-DD97D52FB2C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D40D37A2-E758-4494-A3DC-C44C19DC1F5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D40D37A2-E758-4494-A3DC-C44C19DC1F5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22B9FC2-5ECC-46D7-BB96-A648EFA3FC2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22B9FC2-5ECC-46D7-BB96-A648EFA3FC2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46FEB46-27D0-437B-BD66-76BA58A5F42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46FEB46-27D0-437B-BD66-76BA58A5F42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82EE8C74-1AC3-4771-8B47-C5827BC2C83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82EE8C74-1AC3-4771-8B47-C5827BC2C83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870A0ABA-D1B2-4F44-B84A-10DC5107D17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870A0ABA-D1B2-4F44-B84A-10DC5107D17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9B3B1816-85BC-4886-B772-A8D900B4BAA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9B3B1816-85BC-4886-B772-A8D900B4BAA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1432AD5B-67DC-4DF7-87AB-43542AA15E5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1432AD5B-67DC-4DF7-87AB-43542AA15E5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64A9765-1ED8-493E-B87A-6B880534F6E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64A9765-1ED8-493E-B87A-6B880534F6E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94C4D7C-B870-48A1-818D-649D3157F06F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94C4D7C-B870-48A1-818D-649D3157F06F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83E1F43-DDB0-4994-A797-7B7200964B9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83E1F43-DDB0-4994-A797-7B7200964B9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DF321AC7-9774-495F-A676-8FB9A8DA76F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DF321AC7-9774-495F-A676-8FB9A8DA76F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2880B680-8DBC-4274-8845-1D69B65428C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2880B680-8DBC-4274-8845-1D69B65428C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2E3F9F3-738C-4653-A3CD-7AD40F61C7B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2E3F9F3-738C-4653-A3CD-7AD40F61C7B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430C3DC6-0895-427E-AE03-A04D1B8FF76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430C3DC6-0895-427E-AE03-A04D1B8FF76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AB904771-31E9-4B84-8242-3DFC1F78C8D8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AB904771-31E9-4B84-8242-3DFC1F78C8D8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46011742-B28B-425F-AD8D-01E9AAC9CFCB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46011742-B28B-425F-AD8D-01E9AAC9CFCB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E147E57-28F2-4D4D-B8A8-E3956F7E532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E147E57-28F2-4D4D-B8A8-E3956F7E532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296025B-4484-46DD-BFFB-46D85D9FC3B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296025B-4484-46DD-BFFB-46D85D9FC3B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41393B8-7500-4530-9FE3-B88CF733921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41393B8-7500-4530-9FE3-B88CF733921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8186B94-CD57-4A91-9AAD-D77C5939B25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8186B94-CD57-4A91-9AAD-D77C5939B25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D106649D-ADFA-490C-8914-9000B26886C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D106649D-ADFA-490C-8914-9000B26886C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E4AFD9C4-9450-444B-A4FA-0E16B9E47889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E4AFD9C4-9450-444B-A4FA-0E16B9E47889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F0517875-C9AB-46D2-A4CF-D02AE73441F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F0517875-C9AB-46D2-A4CF-D02AE73441F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0892AE3-56DB-42A5-A32C-E1B85FB20E0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0892AE3-56DB-42A5-A32C-E1B85FB20E0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7E420ED-6F5F-4D6C-A2C6-B1DB9150094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7E420ED-6F5F-4D6C-A2C6-B1DB9150094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FE0DA7C-550C-4C6D-B7C8-DB4473B5E8D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FE0DA7C-550C-4C6D-B7C8-DB4473B5E8D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EA3D5D9-5AAD-4DEE-A38B-EA742AFA975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EA3D5D9-5AAD-4DEE-A38B-EA742AFA975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3F19CA-3D5C-492C-9E3C-C825E87FB918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3F19CA-3D5C-492C-9E3C-C825E87FB918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33708</xdr:colOff>
      <xdr:row>31</xdr:row>
      <xdr:rowOff>113052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DD6124-F162-477D-A9F8-A3AD25D7D1F3}"/>
                </a:ext>
              </a:extLst>
            </xdr:cNvPr>
            <xdr:cNvSpPr txBox="1"/>
          </xdr:nvSpPr>
          <xdr:spPr>
            <a:xfrm>
              <a:off x="10579714642" y="119240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DD6124-F162-477D-A9F8-A3AD25D7D1F3}"/>
                </a:ext>
              </a:extLst>
            </xdr:cNvPr>
            <xdr:cNvSpPr txBox="1"/>
          </xdr:nvSpPr>
          <xdr:spPr>
            <a:xfrm>
              <a:off x="10579714642" y="119240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33235DA-BA49-4697-938E-CDDF726B57A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33235DA-BA49-4697-938E-CDDF726B57A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694422-E922-493A-AE44-2D889F1504A9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4CD1CFC-0AEC-47B7-8F21-5B8E98E509F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4CD1CFC-0AEC-47B7-8F21-5B8E98E509F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CFCBA79-72B2-4811-B41F-2F730427A83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CFCBA79-72B2-4811-B41F-2F730427A83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B94FE73-3125-4E22-A52A-29D5CFAF42F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B94FE73-3125-4E22-A52A-29D5CFAF42F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B2663B1-A338-4AFB-9C51-5C71620BC69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B2663B1-A338-4AFB-9C51-5C71620BC69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D7293D1-0D7B-402F-A02B-34230FE8C54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D7293D1-0D7B-402F-A02B-34230FE8C54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481481-67D1-4BC4-AAAF-F767793596A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481481-67D1-4BC4-AAAF-F767793596A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114526</xdr:colOff>
      <xdr:row>42</xdr:row>
      <xdr:rowOff>78415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43AB2E0-2206-4687-9279-B64895F7C067}"/>
                </a:ext>
              </a:extLst>
            </xdr:cNvPr>
            <xdr:cNvSpPr txBox="1"/>
          </xdr:nvSpPr>
          <xdr:spPr>
            <a:xfrm>
              <a:off x="10579633824" y="1502977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43AB2E0-2206-4687-9279-B64895F7C067}"/>
                </a:ext>
              </a:extLst>
            </xdr:cNvPr>
            <xdr:cNvSpPr txBox="1"/>
          </xdr:nvSpPr>
          <xdr:spPr>
            <a:xfrm>
              <a:off x="10579633824" y="1502977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3F21A5D-3FF5-423E-BA56-44A6E3C0E65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3F21A5D-3FF5-423E-BA56-44A6E3C0E65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FF5A665-9E53-480F-A431-FB1F76AB060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FF5A665-9E53-480F-A431-FB1F76AB060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04116F0-01D7-4BBC-A7D0-EFFF39938B7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04116F0-01D7-4BBC-A7D0-EFFF39938B7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55AF910-93FC-4DF2-BDDE-9BB11710136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55AF910-93FC-4DF2-BDDE-9BB11710136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EB48EF2-04F5-4A23-981E-A0D1C9F5765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EB48EF2-04F5-4A23-981E-A0D1C9F5765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164B620-E8EF-4F6C-9B4C-FC14ED5C0BF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164B620-E8EF-4F6C-9B4C-FC14ED5C0BF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225133E-E395-45EA-9256-0456ED60352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225133E-E395-45EA-9256-0456ED60352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137617</xdr:colOff>
      <xdr:row>40</xdr:row>
      <xdr:rowOff>159233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F77C522-5C46-47EA-890E-017E64C81161}"/>
                </a:ext>
              </a:extLst>
            </xdr:cNvPr>
            <xdr:cNvSpPr txBox="1"/>
          </xdr:nvSpPr>
          <xdr:spPr>
            <a:xfrm>
              <a:off x="10579610733" y="1434859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F77C522-5C46-47EA-890E-017E64C81161}"/>
                </a:ext>
              </a:extLst>
            </xdr:cNvPr>
            <xdr:cNvSpPr txBox="1"/>
          </xdr:nvSpPr>
          <xdr:spPr>
            <a:xfrm>
              <a:off x="10579610733" y="1434859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0534036-58FC-4A6D-B5CE-A13F0F9929E6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0534036-58FC-4A6D-B5CE-A13F0F9929E6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E52AC8B-542D-4A0D-B843-67E1C51E4FE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E52AC8B-542D-4A0D-B843-67E1C51E4FE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2F5E6D7E-BE8F-46DC-9C71-18362048BCF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2F5E6D7E-BE8F-46DC-9C71-18362048BCF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FC419E2-CDC9-411F-BA1C-A1CA0EC05D2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FC419E2-CDC9-411F-BA1C-A1CA0EC05D2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2A739C1-D52F-4C80-8254-F1D8A8CF5FE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2A739C1-D52F-4C80-8254-F1D8A8CF5FE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86B87B-FE04-4A1C-B0A1-942B8285D61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86B87B-FE04-4A1C-B0A1-942B8285D61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126072</xdr:colOff>
      <xdr:row>35</xdr:row>
      <xdr:rowOff>263143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0864594-03E6-45F0-8737-54E2EF0934E7}"/>
                </a:ext>
              </a:extLst>
            </xdr:cNvPr>
            <xdr:cNvSpPr txBox="1"/>
          </xdr:nvSpPr>
          <xdr:spPr>
            <a:xfrm>
              <a:off x="10579622278" y="1364432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0864594-03E6-45F0-8737-54E2EF0934E7}"/>
                </a:ext>
              </a:extLst>
            </xdr:cNvPr>
            <xdr:cNvSpPr txBox="1"/>
          </xdr:nvSpPr>
          <xdr:spPr>
            <a:xfrm>
              <a:off x="10579622278" y="1364432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8332D608-A64D-4111-AE47-7F91816547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8332D608-A64D-4111-AE47-7F91816547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F23329B-2993-4A88-BFE6-B513016CF2F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F23329B-2993-4A88-BFE6-B513016CF2F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980928A2-5540-470E-B91F-F977F2241FF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980928A2-5540-470E-B91F-F977F2241FF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B83044C-2A37-4073-80AA-3011AB1018C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B83044C-2A37-4073-80AA-3011AB1018C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0B5E31E-D286-441D-9A2B-76B95FCF4B7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0B5E31E-D286-441D-9A2B-76B95FCF4B7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DC2323-1468-47D1-86BF-B5D7A54967F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DC2323-1468-47D1-86BF-B5D7A54967F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79890</xdr:colOff>
      <xdr:row>34</xdr:row>
      <xdr:rowOff>9143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F833E99-D91F-4124-A3CE-178754E434DF}"/>
                </a:ext>
              </a:extLst>
            </xdr:cNvPr>
            <xdr:cNvSpPr txBox="1"/>
          </xdr:nvSpPr>
          <xdr:spPr>
            <a:xfrm>
              <a:off x="10579668460" y="1299777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F833E99-D91F-4124-A3CE-178754E434DF}"/>
                </a:ext>
              </a:extLst>
            </xdr:cNvPr>
            <xdr:cNvSpPr txBox="1"/>
          </xdr:nvSpPr>
          <xdr:spPr>
            <a:xfrm>
              <a:off x="10579668460" y="1299777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FEA0D41C-97E5-4377-8BDB-0B414A58D2F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FEA0D41C-97E5-4377-8BDB-0B414A58D2F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C5C14B4-12A6-4204-8337-67C17C0AA2F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C5C14B4-12A6-4204-8337-67C17C0AA2F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A56C6AF-3DC4-4DE9-93B7-5D94D32098F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A56C6AF-3DC4-4DE9-93B7-5D94D32098F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94A5538A-55EB-4C0D-BF4D-A72F3CF5E2A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94A5538A-55EB-4C0D-BF4D-A72F3CF5E2A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94D5EB10-960C-45F9-8F15-9041A0D0635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94D5EB10-960C-45F9-8F15-9041A0D0635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E1285990-C083-4A44-97F0-3B3434A19D7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E1285990-C083-4A44-97F0-3B3434A19D7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22163</xdr:colOff>
      <xdr:row>32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CE4FE149-5FAD-4C93-ABDC-BFFB7F75CD86}"/>
                </a:ext>
              </a:extLst>
            </xdr:cNvPr>
            <xdr:cNvSpPr txBox="1"/>
          </xdr:nvSpPr>
          <xdr:spPr>
            <a:xfrm>
              <a:off x="10579726187" y="1244359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CE4FE149-5FAD-4C93-ABDC-BFFB7F75CD86}"/>
                </a:ext>
              </a:extLst>
            </xdr:cNvPr>
            <xdr:cNvSpPr txBox="1"/>
          </xdr:nvSpPr>
          <xdr:spPr>
            <a:xfrm>
              <a:off x="10579726187" y="1244359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CE73A8F0-BD29-4C24-AE89-060D126F4E6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CE73A8F0-BD29-4C24-AE89-060D126F4E6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3956E497-704F-4E89-8C38-2A2D442A2D2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3956E497-704F-4E89-8C38-2A2D442A2D2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5360445C-068D-4D3B-A9C3-9209F4173AB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5360445C-068D-4D3B-A9C3-9209F4173AB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A6164FB-B73A-45D1-85F3-433E73F5277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A6164FB-B73A-45D1-85F3-433E73F5277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C3D2D13-6E98-4CBF-AF99-BAA919B9DF35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C3D2D13-6E98-4CBF-AF99-BAA919B9DF35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B7CE6A4-2A6C-4478-837A-B0F04DF3337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B7CE6A4-2A6C-4478-837A-B0F04DF3337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19</xdr:col>
      <xdr:colOff>322345</xdr:colOff>
      <xdr:row>34</xdr:row>
      <xdr:rowOff>309325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48EB0CC-853A-4BC2-84C3-38AA6B5C2DD7}"/>
                </a:ext>
              </a:extLst>
            </xdr:cNvPr>
            <xdr:cNvSpPr txBox="1"/>
          </xdr:nvSpPr>
          <xdr:spPr>
            <a:xfrm>
              <a:off x="10580072550" y="13297961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48EB0CC-853A-4BC2-84C3-38AA6B5C2DD7}"/>
                </a:ext>
              </a:extLst>
            </xdr:cNvPr>
            <xdr:cNvSpPr txBox="1"/>
          </xdr:nvSpPr>
          <xdr:spPr>
            <a:xfrm>
              <a:off x="10580072550" y="13297961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2226C5F-5E14-4EBD-B963-870E4EDC620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2226C5F-5E14-4EBD-B963-870E4EDC620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FD5FE2E0-21CD-4C81-AFA0-31546CB4515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FD5FE2E0-21CD-4C81-AFA0-31546CB4515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289463F-10C3-4197-AF03-9CB0C75A76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289463F-10C3-4197-AF03-9CB0C75A76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8E7532CD-8D7E-40A9-A330-0F474F82D88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8E7532CD-8D7E-40A9-A330-0F474F82D88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DE43425-F350-44E2-88B0-B92570507C1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DE43425-F350-44E2-88B0-B92570507C1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AD80E0E1-CF0B-4835-8DB3-9456D430B78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AD80E0E1-CF0B-4835-8DB3-9456D430B78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18</xdr:col>
      <xdr:colOff>345436</xdr:colOff>
      <xdr:row>36</xdr:row>
      <xdr:rowOff>263143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B6F00EBD-EECB-418B-9051-9A809187E60A}"/>
                </a:ext>
              </a:extLst>
            </xdr:cNvPr>
            <xdr:cNvSpPr txBox="1"/>
          </xdr:nvSpPr>
          <xdr:spPr>
            <a:xfrm>
              <a:off x="10580696005" y="1403687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B6F00EBD-EECB-418B-9051-9A809187E60A}"/>
                </a:ext>
              </a:extLst>
            </xdr:cNvPr>
            <xdr:cNvSpPr txBox="1"/>
          </xdr:nvSpPr>
          <xdr:spPr>
            <a:xfrm>
              <a:off x="10580696005" y="1403687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fa-IR" sz="1600" i="0">
                  <a:latin typeface="Cambria Math" panose="02040503050406030204" pitchFamily="18" charset="0"/>
                </a:rPr>
                <a:t>〖^</a:t>
              </a:r>
              <a:r>
                <a:rPr lang="en-US" sz="1600" b="0" i="0">
                  <a:latin typeface="Cambria Math" panose="02040503050406030204" pitchFamily="18" charset="0"/>
                </a:rPr>
                <a:t>3〗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E2FDFC5-727A-4F27-946B-DCAB2FBD0D3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E2FDFC5-727A-4F27-946B-DCAB2FBD0D3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1B133E1-C9CF-4517-94BA-47AB0122193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1B133E1-C9CF-4517-94BA-47AB0122193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9A79B11-7E35-41BA-A5CF-77743BB8EB0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9A79B11-7E35-41BA-A5CF-77743BB8EB0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C726F61-ABB2-42B5-A731-E528A30B8FB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C726F61-ABB2-42B5-A731-E528A30B8FB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17D62A3-030E-4539-AAFA-E3C9E8BBEA6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17D62A3-030E-4539-AAFA-E3C9E8BBEA6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C1C88F2-DA17-4A67-B1DD-79D09AD768F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C1C88F2-DA17-4A67-B1DD-79D09AD768F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33708</xdr:colOff>
      <xdr:row>31</xdr:row>
      <xdr:rowOff>113052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08DFBB1-08DC-4239-8B5F-B63B96FE9DAC}"/>
                </a:ext>
              </a:extLst>
            </xdr:cNvPr>
            <xdr:cNvSpPr txBox="1"/>
          </xdr:nvSpPr>
          <xdr:spPr>
            <a:xfrm>
              <a:off x="10494696224" y="119177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08DFBB1-08DC-4239-8B5F-B63B96FE9DAC}"/>
                </a:ext>
              </a:extLst>
            </xdr:cNvPr>
            <xdr:cNvSpPr txBox="1"/>
          </xdr:nvSpPr>
          <xdr:spPr>
            <a:xfrm>
              <a:off x="10494696224" y="119177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01975C7-475A-4773-ACB9-521AE804314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01975C7-475A-4773-ACB9-521AE804314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56B4AD8-FD29-4E96-9DEF-F22DDB21A5C4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E7BAFF1-6704-45D5-91F6-9E9F2A947FD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E7BAFF1-6704-45D5-91F6-9E9F2A947FD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105B1A5-DCAC-4523-8084-1F34C8E5BCF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105B1A5-DCAC-4523-8084-1F34C8E5BCF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7906618-CC03-44DA-B5B6-E798A080FAF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7906618-CC03-44DA-B5B6-E798A080FAF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663AEA6-E005-46C3-99F7-A170D896A26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663AEA6-E005-46C3-99F7-A170D896A26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D4ECD2A-F35E-4152-984F-C876808D7AF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D4ECD2A-F35E-4152-984F-C876808D7AF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8AD1920-3297-43AD-882E-F9D910125A5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8AD1920-3297-43AD-882E-F9D910125A5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114526</xdr:colOff>
      <xdr:row>42</xdr:row>
      <xdr:rowOff>78415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774E91A-1F5D-4F54-85CB-0401C46BA3C6}"/>
                </a:ext>
              </a:extLst>
            </xdr:cNvPr>
            <xdr:cNvSpPr txBox="1"/>
          </xdr:nvSpPr>
          <xdr:spPr>
            <a:xfrm>
              <a:off x="10494615406" y="1503266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774E91A-1F5D-4F54-85CB-0401C46BA3C6}"/>
                </a:ext>
              </a:extLst>
            </xdr:cNvPr>
            <xdr:cNvSpPr txBox="1"/>
          </xdr:nvSpPr>
          <xdr:spPr>
            <a:xfrm>
              <a:off x="10494615406" y="1503266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2E37A93-4069-4E63-851D-BD9D543D3AB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2E37A93-4069-4E63-851D-BD9D543D3AB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8D257CA-EC7E-4136-83B3-2BADB84265D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8D257CA-EC7E-4136-83B3-2BADB84265D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2C873BD-5960-4086-8F83-FBB4C200968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2C873BD-5960-4086-8F83-FBB4C200968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46D0CEE-863F-4304-8E0D-B7AD72C860B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46D0CEE-863F-4304-8E0D-B7AD72C860B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8269AA3-C082-4CD9-9885-B1FF18B0D52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8269AA3-C082-4CD9-9885-B1FF18B0D52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8B47808A-11D3-4824-9F0E-754FF80BA1C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8B47808A-11D3-4824-9F0E-754FF80BA1C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28071E6-B639-469F-AB12-97EA0DAEDF1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28071E6-B639-469F-AB12-97EA0DAEDF1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137617</xdr:colOff>
      <xdr:row>40</xdr:row>
      <xdr:rowOff>159233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A4279D5-BA8F-487C-B87F-FCDBDBA1C44E}"/>
                </a:ext>
              </a:extLst>
            </xdr:cNvPr>
            <xdr:cNvSpPr txBox="1"/>
          </xdr:nvSpPr>
          <xdr:spPr>
            <a:xfrm>
              <a:off x="10494592315" y="1435148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A4279D5-BA8F-487C-B87F-FCDBDBA1C44E}"/>
                </a:ext>
              </a:extLst>
            </xdr:cNvPr>
            <xdr:cNvSpPr txBox="1"/>
          </xdr:nvSpPr>
          <xdr:spPr>
            <a:xfrm>
              <a:off x="10494592315" y="1435148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1830570-C354-49C8-B12A-D6062A1111D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1830570-C354-49C8-B12A-D6062A1111D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A0A8978-6E80-498C-BEE7-9817B20CDB0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A0A8978-6E80-498C-BEE7-9817B20CDB0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0488CF8-6B5A-479B-B788-610A553AF86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0488CF8-6B5A-479B-B788-610A553AF86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1C15719-AA46-4352-91B8-4E516E4C42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1C15719-AA46-4352-91B8-4E516E4C42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8032D8A-C3C1-4C6F-8527-E8F4E5BEC26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8032D8A-C3C1-4C6F-8527-E8F4E5BEC26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29FA177-56DD-41E7-8DA8-18312AFB821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29FA177-56DD-41E7-8DA8-18312AFB821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126072</xdr:colOff>
      <xdr:row>35</xdr:row>
      <xdr:rowOff>263143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E3E235-8266-46E9-94B8-74BC1168C206}"/>
                </a:ext>
              </a:extLst>
            </xdr:cNvPr>
            <xdr:cNvSpPr txBox="1"/>
          </xdr:nvSpPr>
          <xdr:spPr>
            <a:xfrm>
              <a:off x="10494603860" y="136425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E3E235-8266-46E9-94B8-74BC1168C206}"/>
                </a:ext>
              </a:extLst>
            </xdr:cNvPr>
            <xdr:cNvSpPr txBox="1"/>
          </xdr:nvSpPr>
          <xdr:spPr>
            <a:xfrm>
              <a:off x="10494603860" y="136425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C38971D-E8D6-474D-8D59-20DD95E88A0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C38971D-E8D6-474D-8D59-20DD95E88A0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F0C0B55-B30F-4F4A-96A9-E9359CBE0C2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F0C0B55-B30F-4F4A-96A9-E9359CBE0C2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22722CB-E09C-41E5-920E-E66615F1D22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22722CB-E09C-41E5-920E-E66615F1D22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79B37A6-0416-41C1-9C10-3382F940E48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79B37A6-0416-41C1-9C10-3382F940E48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12EBDE4-13DF-4C3C-8ED5-317513DD474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12EBDE4-13DF-4C3C-8ED5-317513DD474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2915A2DF-F355-43EC-BCC2-A8826BB6FA4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2915A2DF-F355-43EC-BCC2-A8826BB6FA4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79890</xdr:colOff>
      <xdr:row>34</xdr:row>
      <xdr:rowOff>9143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1FB19E1-04FF-4DDF-94E1-C398A2C702B0}"/>
                </a:ext>
              </a:extLst>
            </xdr:cNvPr>
            <xdr:cNvSpPr txBox="1"/>
          </xdr:nvSpPr>
          <xdr:spPr>
            <a:xfrm>
              <a:off x="10494650042" y="129948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1FB19E1-04FF-4DDF-94E1-C398A2C702B0}"/>
                </a:ext>
              </a:extLst>
            </xdr:cNvPr>
            <xdr:cNvSpPr txBox="1"/>
          </xdr:nvSpPr>
          <xdr:spPr>
            <a:xfrm>
              <a:off x="10494650042" y="129948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C08E74B-E3E5-4BCB-9092-16228D4DB66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C08E74B-E3E5-4BCB-9092-16228D4DB66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CA629C8-F670-4FE1-BA4C-CCDDEC1EF0A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CA629C8-F670-4FE1-BA4C-CCDDEC1EF0A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A13B998-F860-4270-94A3-4A65DE9FA50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A13B998-F860-4270-94A3-4A65DE9FA50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80D54B5E-7D00-4BEE-B584-BC9F2D2F962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80D54B5E-7D00-4BEE-B584-BC9F2D2F962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21FF259-3861-493F-9C7D-562FF3FA7C5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21FF259-3861-493F-9C7D-562FF3FA7C5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E2D7C3CA-1D5B-4BFA-BB85-8AF42A60AD9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E2D7C3CA-1D5B-4BFA-BB85-8AF42A60AD9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22163</xdr:colOff>
      <xdr:row>32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FE5BD7E-7287-42FF-80CE-924EC3F884CC}"/>
                </a:ext>
              </a:extLst>
            </xdr:cNvPr>
            <xdr:cNvSpPr txBox="1"/>
          </xdr:nvSpPr>
          <xdr:spPr>
            <a:xfrm>
              <a:off x="10494707769" y="124384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FE5BD7E-7287-42FF-80CE-924EC3F884CC}"/>
                </a:ext>
              </a:extLst>
            </xdr:cNvPr>
            <xdr:cNvSpPr txBox="1"/>
          </xdr:nvSpPr>
          <xdr:spPr>
            <a:xfrm>
              <a:off x="10494707769" y="124384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8918E28-871F-4B00-B76E-14DA3B67728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8918E28-871F-4B00-B76E-14DA3B67728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BEE23F3F-2B52-4566-86DA-1CF97E48710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BEE23F3F-2B52-4566-86DA-1CF97E48710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852FFBE0-3DE2-4130-8D05-D2131A99C06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852FFBE0-3DE2-4130-8D05-D2131A99C06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54A290B-CAFB-4BF9-8CF8-88477B9693D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54A290B-CAFB-4BF9-8CF8-88477B9693D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34CE49D-8EE0-44FD-8DF3-40B5BDB29D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34CE49D-8EE0-44FD-8DF3-40B5BDB29D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319F56D7-F4BF-425B-8A1A-5E9B888546F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319F56D7-F4BF-425B-8A1A-5E9B888546F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19</xdr:col>
      <xdr:colOff>322345</xdr:colOff>
      <xdr:row>34</xdr:row>
      <xdr:rowOff>309325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B4632C3A-8CA3-4DDA-A990-597029255E33}"/>
                </a:ext>
              </a:extLst>
            </xdr:cNvPr>
            <xdr:cNvSpPr txBox="1"/>
          </xdr:nvSpPr>
          <xdr:spPr>
            <a:xfrm>
              <a:off x="10495048937" y="1329507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B4632C3A-8CA3-4DDA-A990-597029255E33}"/>
                </a:ext>
              </a:extLst>
            </xdr:cNvPr>
            <xdr:cNvSpPr txBox="1"/>
          </xdr:nvSpPr>
          <xdr:spPr>
            <a:xfrm>
              <a:off x="10495048937" y="1329507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4ED0B44-B928-4504-8B6A-08C65170138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4ED0B44-B928-4504-8B6A-08C65170138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E6061AD-BDD9-48C6-BAB8-A14FDF121E9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E6061AD-BDD9-48C6-BAB8-A14FDF121E9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C24735FA-F2A8-4884-BD6B-D901F4DEF6B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C24735FA-F2A8-4884-BD6B-D901F4DEF6B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41DF31E2-1408-499A-8F56-617CF2E60E87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41DF31E2-1408-499A-8F56-617CF2E60E87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35BB3F68-4428-4C3F-BDEF-0710B10E612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35BB3F68-4428-4C3F-BDEF-0710B10E612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B8AA0D7D-8E9A-4D1F-97DC-D8ED4A4B080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B8AA0D7D-8E9A-4D1F-97DC-D8ED4A4B080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18</xdr:col>
      <xdr:colOff>345436</xdr:colOff>
      <xdr:row>36</xdr:row>
      <xdr:rowOff>263143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C070BB0E-C829-4679-BC84-CFBD82DE8E6A}"/>
                </a:ext>
              </a:extLst>
            </xdr:cNvPr>
            <xdr:cNvSpPr txBox="1"/>
          </xdr:nvSpPr>
          <xdr:spPr>
            <a:xfrm>
              <a:off x="10495667196" y="140362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C070BB0E-C829-4679-BC84-CFBD82DE8E6A}"/>
                </a:ext>
              </a:extLst>
            </xdr:cNvPr>
            <xdr:cNvSpPr txBox="1"/>
          </xdr:nvSpPr>
          <xdr:spPr>
            <a:xfrm>
              <a:off x="10495667196" y="140362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fa-IR" sz="1600" i="0">
                  <a:latin typeface="Cambria Math" panose="02040503050406030204" pitchFamily="18" charset="0"/>
                </a:rPr>
                <a:t>〖^</a:t>
              </a:r>
              <a:r>
                <a:rPr lang="en-US" sz="1600" b="0" i="0">
                  <a:latin typeface="Cambria Math" panose="02040503050406030204" pitchFamily="18" charset="0"/>
                </a:rPr>
                <a:t>3〗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FD41DECE-2DA4-4451-B860-FD40DD8D1E8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FD41DECE-2DA4-4451-B860-FD40DD8D1E8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D3D7A5E-E9F6-495A-B0E3-17163E85052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D3D7A5E-E9F6-495A-B0E3-17163E85052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DF2A601-8AF5-4BE7-808E-7C29C7C7DE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DF2A601-8AF5-4BE7-808E-7C29C7C7DE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CD377F-1542-469B-9D2B-5839709523D3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CD377F-1542-469B-9D2B-5839709523D3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A957919-0978-4B9F-B17B-1C99BC8C90C4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A957919-0978-4B9F-B17B-1C99BC8C90C4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21A1594-1A63-4CC8-879B-DD37715679ED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21A1594-1A63-4CC8-879B-DD37715679ED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33708</xdr:colOff>
      <xdr:row>31</xdr:row>
      <xdr:rowOff>113052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78C2F4F-9EF3-4314-A295-EF4C690CC154}"/>
                </a:ext>
              </a:extLst>
            </xdr:cNvPr>
            <xdr:cNvSpPr txBox="1"/>
          </xdr:nvSpPr>
          <xdr:spPr>
            <a:xfrm>
              <a:off x="9975139224" y="119240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78C2F4F-9EF3-4314-A295-EF4C690CC154}"/>
                </a:ext>
              </a:extLst>
            </xdr:cNvPr>
            <xdr:cNvSpPr txBox="1"/>
          </xdr:nvSpPr>
          <xdr:spPr>
            <a:xfrm>
              <a:off x="9975139224" y="119240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57A5F87-9881-40BF-A36E-6890DEF78311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57A5F87-9881-40BF-A36E-6890DEF78311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0BCC771-2F50-40B2-BAC2-834FE2A2E6B2}"/>
            </a:ext>
          </a:extLst>
        </xdr:cNvPr>
        <xdr:cNvSpPr/>
      </xdr:nvSpPr>
      <xdr:spPr>
        <a:xfrm>
          <a:off x="10001035009" y="16887825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D167531-EBE5-4C52-8122-799D3C1D353C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D167531-EBE5-4C52-8122-799D3C1D353C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273F7D5-5F7E-4C04-B3AA-C30B13ECA272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273F7D5-5F7E-4C04-B3AA-C30B13ECA272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CB32DB2-1F15-4B7D-B22C-429512B2B1E7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CB32DB2-1F15-4B7D-B22C-429512B2B1E7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2BF1665-4B07-48E7-9C1F-C8B9ABF5F9F8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2BF1665-4B07-48E7-9C1F-C8B9ABF5F9F8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434F040-26CB-4D18-A31C-AD9A1C463163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434F040-26CB-4D18-A31C-AD9A1C463163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220AFCD-B41F-4433-8845-E7C57E02CB9A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220AFCD-B41F-4433-8845-E7C57E02CB9A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114526</xdr:colOff>
      <xdr:row>42</xdr:row>
      <xdr:rowOff>78415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26FE7B3-B679-4F19-8EB8-DE55F402EFA4}"/>
                </a:ext>
              </a:extLst>
            </xdr:cNvPr>
            <xdr:cNvSpPr txBox="1"/>
          </xdr:nvSpPr>
          <xdr:spPr>
            <a:xfrm>
              <a:off x="9975058406" y="1502314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26FE7B3-B679-4F19-8EB8-DE55F402EFA4}"/>
                </a:ext>
              </a:extLst>
            </xdr:cNvPr>
            <xdr:cNvSpPr txBox="1"/>
          </xdr:nvSpPr>
          <xdr:spPr>
            <a:xfrm>
              <a:off x="9975058406" y="1502314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5109168-2D4F-4028-BE9D-CBAFC5DADA7F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5109168-2D4F-4028-BE9D-CBAFC5DADA7F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C286B2E4-8D92-40EE-A208-47173B7ED00C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C286B2E4-8D92-40EE-A208-47173B7ED00C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C7763F9-4297-4796-8DC3-9DE777E485A2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C7763F9-4297-4796-8DC3-9DE777E485A2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C53907F-0298-4B9F-98AD-73287C3836F0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C53907F-0298-4B9F-98AD-73287C3836F0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922E0E2-8D90-4DCF-8A9A-AB3DE8ABF4F4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922E0E2-8D90-4DCF-8A9A-AB3DE8ABF4F4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768AD68-3520-4018-907E-3A049716F05B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4768AD68-3520-4018-907E-3A049716F05B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93D8EA1-FF1F-44D8-9637-58272A11F68A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93D8EA1-FF1F-44D8-9637-58272A11F68A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137617</xdr:colOff>
      <xdr:row>40</xdr:row>
      <xdr:rowOff>159233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5547D40-5C4F-4384-A2E7-3D37156B036C}"/>
                </a:ext>
              </a:extLst>
            </xdr:cNvPr>
            <xdr:cNvSpPr txBox="1"/>
          </xdr:nvSpPr>
          <xdr:spPr>
            <a:xfrm>
              <a:off x="9975035315" y="1434195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5547D40-5C4F-4384-A2E7-3D37156B036C}"/>
                </a:ext>
              </a:extLst>
            </xdr:cNvPr>
            <xdr:cNvSpPr txBox="1"/>
          </xdr:nvSpPr>
          <xdr:spPr>
            <a:xfrm>
              <a:off x="9975035315" y="1434195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3BC4837-B1BC-4C78-8AFB-30AF2698A240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3BC4837-B1BC-4C78-8AFB-30AF2698A240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D9DD131-0FB8-49CA-80F8-3FF89D486809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FD9DD131-0FB8-49CA-80F8-3FF89D486809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79A9021-BFAB-43E5-835D-6726101ABFA3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79A9021-BFAB-43E5-835D-6726101ABFA3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D2C3049-3A69-412D-8E98-C9692D0B695F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D2C3049-3A69-412D-8E98-C9692D0B695F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B9EEE6BB-240D-44FA-84EF-CB24F3C6A4B1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B9EEE6BB-240D-44FA-84EF-CB24F3C6A4B1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97D47B6-8E59-4EDB-BD8F-EA0C7A44704A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97D47B6-8E59-4EDB-BD8F-EA0C7A44704A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126072</xdr:colOff>
      <xdr:row>35</xdr:row>
      <xdr:rowOff>263143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9B7D4A9-908F-4F08-B55B-9E6DB57E76DA}"/>
                </a:ext>
              </a:extLst>
            </xdr:cNvPr>
            <xdr:cNvSpPr txBox="1"/>
          </xdr:nvSpPr>
          <xdr:spPr>
            <a:xfrm>
              <a:off x="9975046860" y="1363624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9B7D4A9-908F-4F08-B55B-9E6DB57E76DA}"/>
                </a:ext>
              </a:extLst>
            </xdr:cNvPr>
            <xdr:cNvSpPr txBox="1"/>
          </xdr:nvSpPr>
          <xdr:spPr>
            <a:xfrm>
              <a:off x="9975046860" y="1363624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8E70FD7B-DAE1-4356-9CC3-2BBF62E54ED3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8E70FD7B-DAE1-4356-9CC3-2BBF62E54ED3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F1FBEFA-711C-4CD9-9A1B-E74E9DBA2FF0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F1FBEFA-711C-4CD9-9A1B-E74E9DBA2FF0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678BB57-2457-4AB3-B1A8-707DAFED8728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678BB57-2457-4AB3-B1A8-707DAFED8728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DA8A312A-7EB1-4CAF-971B-BE2AEF893A72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DA8A312A-7EB1-4CAF-971B-BE2AEF893A72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678D74E2-2E82-4815-B0CB-5D36CA7267DE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678D74E2-2E82-4815-B0CB-5D36CA7267DE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8DC5087C-A2C0-4A4A-AB91-8FE7A533016C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8DC5087C-A2C0-4A4A-AB91-8FE7A533016C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79890</xdr:colOff>
      <xdr:row>34</xdr:row>
      <xdr:rowOff>9143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077CF62-F6B6-4B54-B87A-AF207CE8A501}"/>
                </a:ext>
              </a:extLst>
            </xdr:cNvPr>
            <xdr:cNvSpPr txBox="1"/>
          </xdr:nvSpPr>
          <xdr:spPr>
            <a:xfrm>
              <a:off x="9975093042" y="1299171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077CF62-F6B6-4B54-B87A-AF207CE8A501}"/>
                </a:ext>
              </a:extLst>
            </xdr:cNvPr>
            <xdr:cNvSpPr txBox="1"/>
          </xdr:nvSpPr>
          <xdr:spPr>
            <a:xfrm>
              <a:off x="9975093042" y="1299171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A3ABF78-0D29-4870-843F-073AC17AC3A2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A3ABF78-0D29-4870-843F-073AC17AC3A2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9CE5E74-7E18-4088-BF47-CDA647A5C7B4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9CE5E74-7E18-4088-BF47-CDA647A5C7B4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D699C9D-455C-46DB-98C2-7A4056E09182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D699C9D-455C-46DB-98C2-7A4056E09182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9427830-F284-48EF-8192-A274B1F689AA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9427830-F284-48EF-8192-A274B1F689AA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B5C2D8B2-FB5B-4BBE-AC84-D3DCA3D13F4F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B5C2D8B2-FB5B-4BBE-AC84-D3DCA3D13F4F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4767F7B2-B1DE-425E-8E86-6BFE9B01265C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4767F7B2-B1DE-425E-8E86-6BFE9B01265C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22163</xdr:colOff>
      <xdr:row>32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EDB5A74A-4576-47C0-9DC5-87140DE79893}"/>
                </a:ext>
              </a:extLst>
            </xdr:cNvPr>
            <xdr:cNvSpPr txBox="1"/>
          </xdr:nvSpPr>
          <xdr:spPr>
            <a:xfrm>
              <a:off x="9975150769" y="124415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EDB5A74A-4576-47C0-9DC5-87140DE79893}"/>
                </a:ext>
              </a:extLst>
            </xdr:cNvPr>
            <xdr:cNvSpPr txBox="1"/>
          </xdr:nvSpPr>
          <xdr:spPr>
            <a:xfrm>
              <a:off x="9975150769" y="124415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13BAF956-64A4-4B41-A60A-5E65E95D43AD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13BAF956-64A4-4B41-A60A-5E65E95D43AD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0B3202C-2DE1-4292-82C1-7DB71C1173DE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0B3202C-2DE1-4292-82C1-7DB71C1173DE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7EEA1831-0BA8-4B9C-886B-09472AB4DBC3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7EEA1831-0BA8-4B9C-886B-09472AB4DBC3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3BC7ACE-2B28-41BC-B1EE-9CD8A415655D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3BC7ACE-2B28-41BC-B1EE-9CD8A415655D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1957C72-ECE1-4532-BAF8-E6EC46D7A033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1957C72-ECE1-4532-BAF8-E6EC46D7A033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B6068A68-9616-4206-9194-CD64E585A947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B6068A68-9616-4206-9194-CD64E585A947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19</xdr:col>
      <xdr:colOff>322345</xdr:colOff>
      <xdr:row>34</xdr:row>
      <xdr:rowOff>309325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0DEF0AA5-02A7-4E25-8103-D54B4133F041}"/>
                </a:ext>
              </a:extLst>
            </xdr:cNvPr>
            <xdr:cNvSpPr txBox="1"/>
          </xdr:nvSpPr>
          <xdr:spPr>
            <a:xfrm>
              <a:off x="9975460187" y="1329190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0DEF0AA5-02A7-4E25-8103-D54B4133F041}"/>
                </a:ext>
              </a:extLst>
            </xdr:cNvPr>
            <xdr:cNvSpPr txBox="1"/>
          </xdr:nvSpPr>
          <xdr:spPr>
            <a:xfrm>
              <a:off x="9975460187" y="1329190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5939A4F9-56EC-48C1-B6B9-B46430EABCB5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5939A4F9-56EC-48C1-B6B9-B46430EABCB5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BB9ED741-783F-4D51-91B3-1BC7C50D06D7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BB9ED741-783F-4D51-91B3-1BC7C50D06D7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39E1D2C8-BA8A-4420-966F-EBD161644E1A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39E1D2C8-BA8A-4420-966F-EBD161644E1A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130EEDAC-5C38-49A8-B446-182A13358A09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130EEDAC-5C38-49A8-B446-182A13358A09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42C06A1C-89BD-47A0-87C3-A63AADEB027B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42C06A1C-89BD-47A0-87C3-A63AADEB027B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A125B42-021F-48EE-83AD-E4C660E30C02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A125B42-021F-48EE-83AD-E4C660E30C02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18</xdr:col>
      <xdr:colOff>345436</xdr:colOff>
      <xdr:row>36</xdr:row>
      <xdr:rowOff>263143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8A6125A6-85C8-4D21-84DE-CF03FC136F03}"/>
                </a:ext>
              </a:extLst>
            </xdr:cNvPr>
            <xdr:cNvSpPr txBox="1"/>
          </xdr:nvSpPr>
          <xdr:spPr>
            <a:xfrm>
              <a:off x="9976046696" y="1402676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8A6125A6-85C8-4D21-84DE-CF03FC136F03}"/>
                </a:ext>
              </a:extLst>
            </xdr:cNvPr>
            <xdr:cNvSpPr txBox="1"/>
          </xdr:nvSpPr>
          <xdr:spPr>
            <a:xfrm>
              <a:off x="9976046696" y="1402676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fa-IR" sz="1600" i="0">
                  <a:latin typeface="Cambria Math" panose="02040503050406030204" pitchFamily="18" charset="0"/>
                </a:rPr>
                <a:t>〖^</a:t>
              </a:r>
              <a:r>
                <a:rPr lang="en-US" sz="1600" b="0" i="0">
                  <a:latin typeface="Cambria Math" panose="02040503050406030204" pitchFamily="18" charset="0"/>
                </a:rPr>
                <a:t>3〗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B8D986F5-1F24-47A7-8984-ECB98AC763FF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B8D986F5-1F24-47A7-8984-ECB98AC763FF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795F904F-79A1-4116-AA5F-8F0BF153B6B8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795F904F-79A1-4116-AA5F-8F0BF153B6B8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EFE4414C-BDAA-4CAC-9C3F-300144E0BB59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EFE4414C-BDAA-4CAC-9C3F-300144E0BB59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622F0B-EFE2-4524-9E26-0E8A2E3126A1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622F0B-EFE2-4524-9E26-0E8A2E3126A1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52DD913-68D2-4451-BE86-253471816B34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52DD913-68D2-4451-BE86-253471816B34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5D767DB-65D7-4E33-87B1-19E1673EEC3E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5D767DB-65D7-4E33-87B1-19E1673EEC3E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33708</xdr:colOff>
      <xdr:row>31</xdr:row>
      <xdr:rowOff>113052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95DAE4-284C-429D-A565-7BD0D13520BF}"/>
                </a:ext>
              </a:extLst>
            </xdr:cNvPr>
            <xdr:cNvSpPr txBox="1"/>
          </xdr:nvSpPr>
          <xdr:spPr>
            <a:xfrm>
              <a:off x="9975139224" y="119240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F95DAE4-284C-429D-A565-7BD0D13520BF}"/>
                </a:ext>
              </a:extLst>
            </xdr:cNvPr>
            <xdr:cNvSpPr txBox="1"/>
          </xdr:nvSpPr>
          <xdr:spPr>
            <a:xfrm>
              <a:off x="9975139224" y="119240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C267283-C48D-477A-B117-07026ED015AD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C267283-C48D-477A-B117-07026ED015AD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91129B8-23E0-4BF7-A1D4-FDE7526F1ED3}"/>
            </a:ext>
          </a:extLst>
        </xdr:cNvPr>
        <xdr:cNvSpPr/>
      </xdr:nvSpPr>
      <xdr:spPr>
        <a:xfrm>
          <a:off x="10001035009" y="16887825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3204B-DB6B-48D9-B058-027B557C96B5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3204B-DB6B-48D9-B058-027B557C96B5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4B5092-FDD4-47A7-9AFC-58B3EF4A4213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4B5092-FDD4-47A7-9AFC-58B3EF4A4213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08E343E-5F21-459D-86F2-C614127C848F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08E343E-5F21-459D-86F2-C614127C848F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1CA0D49-BBA3-46C1-92E6-304F153C0825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1CA0D49-BBA3-46C1-92E6-304F153C0825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37EBFE5-6943-434B-83E5-C95033C75FD2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37EBFE5-6943-434B-83E5-C95033C75FD2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215C775-9013-405C-B894-FCFFADDDB705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215C775-9013-405C-B894-FCFFADDDB705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114526</xdr:colOff>
      <xdr:row>42</xdr:row>
      <xdr:rowOff>78415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2E255EF-4F99-4D30-A73A-8681B912F418}"/>
                </a:ext>
              </a:extLst>
            </xdr:cNvPr>
            <xdr:cNvSpPr txBox="1"/>
          </xdr:nvSpPr>
          <xdr:spPr>
            <a:xfrm>
              <a:off x="9975058406" y="1502314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2E255EF-4F99-4D30-A73A-8681B912F418}"/>
                </a:ext>
              </a:extLst>
            </xdr:cNvPr>
            <xdr:cNvSpPr txBox="1"/>
          </xdr:nvSpPr>
          <xdr:spPr>
            <a:xfrm>
              <a:off x="9975058406" y="1502314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910C1EE-CF5A-4366-8AB5-92003243BDA4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910C1EE-CF5A-4366-8AB5-92003243BDA4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47E9F9C-E37C-4599-BD0A-9780E4D85CE5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47E9F9C-E37C-4599-BD0A-9780E4D85CE5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EF7EDB1-3746-498C-A83C-6345C8B24617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EF7EDB1-3746-498C-A83C-6345C8B24617}"/>
                </a:ext>
              </a:extLst>
            </xdr:cNvPr>
            <xdr:cNvSpPr txBox="1"/>
          </xdr:nvSpPr>
          <xdr:spPr>
            <a:xfrm>
              <a:off x="9901779232" y="933551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F4236A9-E831-45BF-A260-04AF8993B490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F4236A9-E831-45BF-A260-04AF8993B490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1F0EFD7-797D-4CA3-A4DF-96354AB97519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1F0EFD7-797D-4CA3-A4DF-96354AB97519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9C49E519-06F2-4CBA-B535-01871BADC70F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9C49E519-06F2-4CBA-B535-01871BADC70F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C3EA4C0-3447-4409-BD68-472D2215D847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C3EA4C0-3447-4409-BD68-472D2215D847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137617</xdr:colOff>
      <xdr:row>40</xdr:row>
      <xdr:rowOff>159233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F6786D7-F47C-4E32-B719-70C953A8C403}"/>
                </a:ext>
              </a:extLst>
            </xdr:cNvPr>
            <xdr:cNvSpPr txBox="1"/>
          </xdr:nvSpPr>
          <xdr:spPr>
            <a:xfrm>
              <a:off x="9975035315" y="1434195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F6786D7-F47C-4E32-B719-70C953A8C403}"/>
                </a:ext>
              </a:extLst>
            </xdr:cNvPr>
            <xdr:cNvSpPr txBox="1"/>
          </xdr:nvSpPr>
          <xdr:spPr>
            <a:xfrm>
              <a:off x="9975035315" y="1434195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C5EA080-24D5-4B9C-9285-C701F09C00A2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C5EA080-24D5-4B9C-9285-C701F09C00A2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241CA0-B673-4EDC-9C21-668D1431743C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D241CA0-B673-4EDC-9C21-668D1431743C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B4B7122-7BBB-4986-A411-0CEAE7C964FE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B4B7122-7BBB-4986-A411-0CEAE7C964FE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9DA1EE4-8315-4CD4-9DD4-7500A67A5A1F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9DA1EE4-8315-4CD4-9DD4-7500A67A5A1F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7EF73DC-882E-4A84-840A-5625B2119134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7EF73DC-882E-4A84-840A-5625B2119134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F21F0403-332F-43EE-A6E5-5F1451159168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F21F0403-332F-43EE-A6E5-5F1451159168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126072</xdr:colOff>
      <xdr:row>35</xdr:row>
      <xdr:rowOff>263143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59D2A69-4179-4B50-8FB4-76470152D057}"/>
                </a:ext>
              </a:extLst>
            </xdr:cNvPr>
            <xdr:cNvSpPr txBox="1"/>
          </xdr:nvSpPr>
          <xdr:spPr>
            <a:xfrm>
              <a:off x="9975046860" y="1363624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59D2A69-4179-4B50-8FB4-76470152D057}"/>
                </a:ext>
              </a:extLst>
            </xdr:cNvPr>
            <xdr:cNvSpPr txBox="1"/>
          </xdr:nvSpPr>
          <xdr:spPr>
            <a:xfrm>
              <a:off x="9975046860" y="1363624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A2016EB-CE85-4367-9D09-FBA460DDCB94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A2016EB-CE85-4367-9D09-FBA460DDCB94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4C243A9-DB79-4748-BB4B-CD3CFE2132AC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4C243A9-DB79-4748-BB4B-CD3CFE2132AC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C5C9E12-2783-4A1B-9015-D59DDA37E152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C5C9E12-2783-4A1B-9015-D59DDA37E152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41E6E12-4D8C-407A-A034-2E6751BA79FB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41E6E12-4D8C-407A-A034-2E6751BA79FB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C5A679F-9960-41B0-AEF1-B3F446FC79B9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C5A679F-9960-41B0-AEF1-B3F446FC79B9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CABA8B5-7D9D-4190-A6C8-6BCF45125C68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CCABA8B5-7D9D-4190-A6C8-6BCF45125C68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79890</xdr:colOff>
      <xdr:row>34</xdr:row>
      <xdr:rowOff>9143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7CD0D033-C89B-4084-A4B8-62C6F856A246}"/>
                </a:ext>
              </a:extLst>
            </xdr:cNvPr>
            <xdr:cNvSpPr txBox="1"/>
          </xdr:nvSpPr>
          <xdr:spPr>
            <a:xfrm>
              <a:off x="9975093042" y="1299171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7CD0D033-C89B-4084-A4B8-62C6F856A246}"/>
                </a:ext>
              </a:extLst>
            </xdr:cNvPr>
            <xdr:cNvSpPr txBox="1"/>
          </xdr:nvSpPr>
          <xdr:spPr>
            <a:xfrm>
              <a:off x="9975093042" y="1299171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140ABA5E-9F00-4B9D-A792-1CA8D6F2CEF0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140ABA5E-9F00-4B9D-A792-1CA8D6F2CEF0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AB89E131-BD80-4FE3-A0E5-A5A23BE18804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AB89E131-BD80-4FE3-A0E5-A5A23BE18804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6C20B09-4930-4C83-BC61-3BC1713ACA19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6C20B09-4930-4C83-BC61-3BC1713ACA19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9A4E5371-64FA-49D7-A9DD-160FB3B383FC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9A4E5371-64FA-49D7-A9DD-160FB3B383FC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AE1BE8E8-9B71-456B-9951-29C160D3599F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AE1BE8E8-9B71-456B-9951-29C160D3599F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F40CEC77-DCBE-453F-9179-64C135ABA477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F40CEC77-DCBE-453F-9179-64C135ABA477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22163</xdr:colOff>
      <xdr:row>32</xdr:row>
      <xdr:rowOff>240052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2163A8B4-A62D-468B-8F5A-B233C67DA18D}"/>
                </a:ext>
              </a:extLst>
            </xdr:cNvPr>
            <xdr:cNvSpPr txBox="1"/>
          </xdr:nvSpPr>
          <xdr:spPr>
            <a:xfrm>
              <a:off x="9975150769" y="124415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2163A8B4-A62D-468B-8F5A-B233C67DA18D}"/>
                </a:ext>
              </a:extLst>
            </xdr:cNvPr>
            <xdr:cNvSpPr txBox="1"/>
          </xdr:nvSpPr>
          <xdr:spPr>
            <a:xfrm>
              <a:off x="9975150769" y="124415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DFD87C55-8121-40F6-8AAA-1B85A30CE129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DFD87C55-8121-40F6-8AAA-1B85A30CE129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F001E354-D81C-4FB0-8D6D-90F3926AE293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F001E354-D81C-4FB0-8D6D-90F3926AE293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36342C04-C2F4-4073-A8A8-CC5110A459EC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36342C04-C2F4-4073-A8A8-CC5110A459EC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5FF62849-AEF3-4B22-90A9-2133FDED2343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5FF62849-AEF3-4B22-90A9-2133FDED2343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4289795-B0C2-44CC-A792-F7B30BC3EB62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4289795-B0C2-44CC-A792-F7B30BC3EB62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871D96CA-89BC-4CFF-8611-331AFB1D31FC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871D96CA-89BC-4CFF-8611-331AFB1D31FC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19</xdr:col>
      <xdr:colOff>322345</xdr:colOff>
      <xdr:row>34</xdr:row>
      <xdr:rowOff>309325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FECEB5D9-8467-4BDA-8166-ABF3679EAD32}"/>
                </a:ext>
              </a:extLst>
            </xdr:cNvPr>
            <xdr:cNvSpPr txBox="1"/>
          </xdr:nvSpPr>
          <xdr:spPr>
            <a:xfrm>
              <a:off x="9975460187" y="1329190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FECEB5D9-8467-4BDA-8166-ABF3679EAD32}"/>
                </a:ext>
              </a:extLst>
            </xdr:cNvPr>
            <xdr:cNvSpPr txBox="1"/>
          </xdr:nvSpPr>
          <xdr:spPr>
            <a:xfrm>
              <a:off x="9975460187" y="1329190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D21ED6E2-D757-489C-8676-DB490A8C7D42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D21ED6E2-D757-489C-8676-DB490A8C7D42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C5237077-6E3F-4F94-A312-0BF7B14FFF93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C5237077-6E3F-4F94-A312-0BF7B14FFF93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12789FC8-1896-425D-8353-65FED3510C61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12789FC8-1896-425D-8353-65FED3510C61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7093C3F8-3CEA-4A33-8208-AA9110C6A860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7093C3F8-3CEA-4A33-8208-AA9110C6A860}"/>
                </a:ext>
              </a:extLst>
            </xdr:cNvPr>
            <xdr:cNvSpPr txBox="1"/>
          </xdr:nvSpPr>
          <xdr:spPr>
            <a:xfrm>
              <a:off x="9982329156" y="116868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19891E0A-2B10-47D0-BEBA-907AC1DBD709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19891E0A-2B10-47D0-BEBA-907AC1DBD709}"/>
                </a:ext>
              </a:extLst>
            </xdr:cNvPr>
            <xdr:cNvSpPr txBox="1"/>
          </xdr:nvSpPr>
          <xdr:spPr>
            <a:xfrm>
              <a:off x="9981946949" y="108038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54AC26F-2A61-46EF-8B18-66EB99A2C234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54AC26F-2A61-46EF-8B18-66EB99A2C234}"/>
                </a:ext>
              </a:extLst>
            </xdr:cNvPr>
            <xdr:cNvSpPr txBox="1"/>
          </xdr:nvSpPr>
          <xdr:spPr>
            <a:xfrm>
              <a:off x="9982330063" y="838211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18</xdr:col>
      <xdr:colOff>345436</xdr:colOff>
      <xdr:row>36</xdr:row>
      <xdr:rowOff>263143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5829F1EC-376D-4F7E-A3EE-C373EA0DDED4}"/>
                </a:ext>
              </a:extLst>
            </xdr:cNvPr>
            <xdr:cNvSpPr txBox="1"/>
          </xdr:nvSpPr>
          <xdr:spPr>
            <a:xfrm>
              <a:off x="9976046696" y="1402676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5829F1EC-376D-4F7E-A3EE-C373EA0DDED4}"/>
                </a:ext>
              </a:extLst>
            </xdr:cNvPr>
            <xdr:cNvSpPr txBox="1"/>
          </xdr:nvSpPr>
          <xdr:spPr>
            <a:xfrm>
              <a:off x="9976046696" y="14026768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fa-IR" sz="1600" i="0">
                  <a:latin typeface="Cambria Math" panose="02040503050406030204" pitchFamily="18" charset="0"/>
                </a:rPr>
                <a:t>〖^</a:t>
              </a:r>
              <a:r>
                <a:rPr lang="en-US" sz="1600" b="0" i="0">
                  <a:latin typeface="Cambria Math" panose="02040503050406030204" pitchFamily="18" charset="0"/>
                </a:rPr>
                <a:t>3〗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077829D-3EAE-43DF-8FAB-52EAEEE93F17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077829D-3EAE-43DF-8FAB-52EAEEE93F17}"/>
                </a:ext>
              </a:extLst>
            </xdr:cNvPr>
            <xdr:cNvSpPr txBox="1"/>
          </xdr:nvSpPr>
          <xdr:spPr>
            <a:xfrm>
              <a:off x="9982318270" y="101238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3AE4C56A-CC31-4C0E-9B21-9BBDB81347AE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3AE4C56A-CC31-4C0E-9B21-9BBDB81347AE}"/>
                </a:ext>
              </a:extLst>
            </xdr:cNvPr>
            <xdr:cNvSpPr txBox="1"/>
          </xdr:nvSpPr>
          <xdr:spPr>
            <a:xfrm>
              <a:off x="9982330063" y="877263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BA50F39E-747A-4B36-BE10-8E0415686C23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BA50F39E-747A-4B36-BE10-8E0415686C23}"/>
                </a:ext>
              </a:extLst>
            </xdr:cNvPr>
            <xdr:cNvSpPr txBox="1"/>
          </xdr:nvSpPr>
          <xdr:spPr>
            <a:xfrm>
              <a:off x="9982318518" y="933634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585;&#1575;&#1607;%20&#1575;&#1607;&#1606;\&#1705;&#1606;&#1578;&#1585;&#1604;%20&#1662;&#1585;&#1608;&#1688;&#1607;\2%20report%20template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03.02.06"/>
      <sheetName val="1402.12.25"/>
      <sheetName val="1403.02.09"/>
      <sheetName val="1403.02.11"/>
      <sheetName val="1403.02.12"/>
      <sheetName val="1403.02.13"/>
      <sheetName val="1403.02.14"/>
      <sheetName val="1403.02.15"/>
      <sheetName val="1403.02.16"/>
      <sheetName val="1403.02.17"/>
      <sheetName val="1403.02.18"/>
      <sheetName val="1403.02.19"/>
      <sheetName val="1403.02.20"/>
      <sheetName val="1403.02.21"/>
      <sheetName val="1403.02.22"/>
      <sheetName val="1403.02.23"/>
    </sheetNames>
    <sheetDataSet>
      <sheetData sheetId="0"/>
      <sheetData sheetId="1"/>
      <sheetData sheetId="2"/>
      <sheetData sheetId="3"/>
      <sheetData sheetId="4"/>
      <sheetData sheetId="5"/>
      <sheetData sheetId="6">
        <row r="25">
          <cell r="P25">
            <v>2070</v>
          </cell>
        </row>
        <row r="26">
          <cell r="P26"/>
        </row>
        <row r="29">
          <cell r="P29">
            <v>360</v>
          </cell>
        </row>
        <row r="30">
          <cell r="P30"/>
        </row>
      </sheetData>
      <sheetData sheetId="7">
        <row r="27">
          <cell r="P27">
            <v>25785</v>
          </cell>
        </row>
        <row r="28">
          <cell r="P28"/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2855-D959-4B61-A495-05D6B221D229}">
  <sheetPr>
    <tabColor rgb="FF92D050"/>
    <pageSetUpPr fitToPage="1"/>
  </sheetPr>
  <dimension ref="A1:R225"/>
  <sheetViews>
    <sheetView rightToLeft="1" view="pageBreakPreview" topLeftCell="A34" zoomScale="55" zoomScaleNormal="85" zoomScaleSheetLayoutView="55" workbookViewId="0">
      <selection activeCell="A43" sqref="A43:C43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18" customHeight="1" x14ac:dyDescent="0.25">
      <c r="A2" s="90"/>
      <c r="B2" s="91"/>
      <c r="C2" s="91"/>
      <c r="D2" s="91"/>
      <c r="E2" s="237" t="s">
        <v>114</v>
      </c>
      <c r="F2" s="237"/>
      <c r="G2" s="237"/>
      <c r="H2" s="237"/>
      <c r="I2" s="237"/>
      <c r="J2" s="91"/>
      <c r="K2" s="91"/>
      <c r="L2" s="243"/>
      <c r="M2" s="243"/>
      <c r="N2" s="91"/>
      <c r="O2" s="243"/>
      <c r="P2" s="244"/>
    </row>
    <row r="3" spans="1:18" ht="24" customHeight="1" x14ac:dyDescent="0.25">
      <c r="A3" s="235" t="s">
        <v>137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92" t="s">
        <v>132</v>
      </c>
      <c r="O3" s="237" t="s">
        <v>158</v>
      </c>
      <c r="P3" s="238"/>
    </row>
    <row r="4" spans="1:18" ht="24" customHeight="1" x14ac:dyDescent="0.25">
      <c r="A4" s="235" t="s">
        <v>113</v>
      </c>
      <c r="B4" s="236"/>
      <c r="C4" s="236"/>
      <c r="D4" s="236"/>
      <c r="E4" s="236"/>
      <c r="F4" s="236"/>
      <c r="G4" s="151"/>
      <c r="H4" s="151"/>
      <c r="I4" s="151"/>
      <c r="J4" s="151"/>
      <c r="K4" s="151"/>
      <c r="L4" s="151"/>
      <c r="M4" s="151"/>
      <c r="N4" s="92" t="s">
        <v>112</v>
      </c>
      <c r="O4" s="237" t="s">
        <v>157</v>
      </c>
      <c r="P4" s="238"/>
    </row>
    <row r="5" spans="1:18" ht="22.5" customHeight="1" x14ac:dyDescent="0.25">
      <c r="A5" s="235" t="s">
        <v>116</v>
      </c>
      <c r="B5" s="236"/>
      <c r="C5" s="236"/>
      <c r="D5" s="236"/>
      <c r="E5" s="236"/>
      <c r="F5" s="236"/>
      <c r="G5" s="151"/>
      <c r="H5" s="151"/>
      <c r="I5" s="151"/>
      <c r="J5" s="151"/>
      <c r="K5" s="151"/>
      <c r="L5" s="151"/>
      <c r="M5" s="151"/>
      <c r="N5" s="92" t="s">
        <v>133</v>
      </c>
      <c r="O5" s="237" t="s">
        <v>138</v>
      </c>
      <c r="P5" s="238"/>
    </row>
    <row r="6" spans="1:18" ht="22.5" customHeight="1" x14ac:dyDescent="0.25">
      <c r="A6" s="235" t="s">
        <v>135</v>
      </c>
      <c r="B6" s="236"/>
      <c r="C6" s="236"/>
      <c r="D6" s="236"/>
      <c r="E6" s="236"/>
      <c r="F6" s="236"/>
      <c r="G6" s="151"/>
      <c r="H6" s="151"/>
      <c r="I6" s="151"/>
      <c r="J6" s="151"/>
      <c r="K6" s="151"/>
      <c r="L6" s="152"/>
      <c r="M6" s="152"/>
      <c r="N6" s="155" t="s">
        <v>134</v>
      </c>
      <c r="O6" s="239" t="s">
        <v>139</v>
      </c>
      <c r="P6" s="240"/>
    </row>
    <row r="7" spans="1:18" ht="29.25" customHeight="1" thickBot="1" x14ac:dyDescent="0.3">
      <c r="A7" s="245" t="s">
        <v>146</v>
      </c>
      <c r="B7" s="246"/>
      <c r="C7" s="246"/>
      <c r="D7" s="246"/>
      <c r="E7" s="246"/>
      <c r="F7" s="246"/>
      <c r="G7" s="156"/>
      <c r="H7" s="156"/>
      <c r="I7" s="156"/>
      <c r="J7" s="156"/>
      <c r="K7" s="156"/>
      <c r="L7" s="156"/>
      <c r="M7" s="156"/>
      <c r="N7" s="93"/>
      <c r="O7" s="93"/>
      <c r="P7" s="94"/>
    </row>
    <row r="8" spans="1:18" ht="31.5" customHeight="1" x14ac:dyDescent="0.25">
      <c r="A8" s="247" t="s">
        <v>111</v>
      </c>
      <c r="B8" s="248"/>
      <c r="C8" s="248"/>
      <c r="D8" s="249"/>
      <c r="E8" s="247" t="s">
        <v>110</v>
      </c>
      <c r="F8" s="248"/>
      <c r="G8" s="248"/>
      <c r="H8" s="248"/>
      <c r="I8" s="248"/>
      <c r="J8" s="248"/>
      <c r="K8" s="249"/>
      <c r="L8" s="250" t="s">
        <v>109</v>
      </c>
      <c r="M8" s="250"/>
      <c r="N8" s="250"/>
      <c r="O8" s="250"/>
      <c r="P8" s="251"/>
    </row>
    <row r="9" spans="1:18" ht="22.5" customHeight="1" x14ac:dyDescent="0.25">
      <c r="A9" s="252" t="s">
        <v>108</v>
      </c>
      <c r="B9" s="253"/>
      <c r="C9" s="254" t="s">
        <v>107</v>
      </c>
      <c r="D9" s="255"/>
      <c r="E9" s="256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36.75" customHeight="1" x14ac:dyDescent="0.25">
      <c r="A10" s="113" t="s">
        <v>102</v>
      </c>
      <c r="B10" s="114" t="s">
        <v>101</v>
      </c>
      <c r="C10" s="114" t="s">
        <v>102</v>
      </c>
      <c r="D10" s="115" t="s">
        <v>101</v>
      </c>
      <c r="E10" s="257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23">
        <v>0</v>
      </c>
    </row>
    <row r="11" spans="1:18" ht="30.95" customHeight="1" x14ac:dyDescent="0.25">
      <c r="A11" s="116" t="s">
        <v>119</v>
      </c>
      <c r="B11" s="117">
        <v>1</v>
      </c>
      <c r="C11" s="118" t="s">
        <v>97</v>
      </c>
      <c r="D11" s="119">
        <v>3</v>
      </c>
      <c r="E11" s="131" t="s">
        <v>96</v>
      </c>
      <c r="F11" s="132">
        <v>4</v>
      </c>
      <c r="G11" s="132">
        <v>4</v>
      </c>
      <c r="H11" s="133">
        <v>0</v>
      </c>
      <c r="I11" s="134">
        <v>0</v>
      </c>
      <c r="J11" s="135">
        <f t="shared" ref="J11:J34" si="0">F11-G11</f>
        <v>0</v>
      </c>
      <c r="K11" s="136"/>
      <c r="L11" s="282" t="s">
        <v>95</v>
      </c>
      <c r="M11" s="283"/>
      <c r="N11" s="283"/>
      <c r="O11" s="284"/>
      <c r="P11" s="123">
        <v>0</v>
      </c>
    </row>
    <row r="12" spans="1:18" ht="30.95" customHeight="1" x14ac:dyDescent="0.25">
      <c r="A12" s="120" t="s">
        <v>94</v>
      </c>
      <c r="B12" s="121">
        <v>1</v>
      </c>
      <c r="C12" s="122" t="s">
        <v>93</v>
      </c>
      <c r="D12" s="123">
        <v>2</v>
      </c>
      <c r="E12" s="137" t="s">
        <v>92</v>
      </c>
      <c r="F12" s="121">
        <v>2</v>
      </c>
      <c r="G12" s="121">
        <v>2</v>
      </c>
      <c r="H12" s="133">
        <v>0</v>
      </c>
      <c r="I12" s="134">
        <v>0</v>
      </c>
      <c r="J12" s="135">
        <f t="shared" si="0"/>
        <v>0</v>
      </c>
      <c r="K12" s="123"/>
      <c r="L12" s="282" t="s">
        <v>91</v>
      </c>
      <c r="M12" s="283"/>
      <c r="N12" s="283"/>
      <c r="O12" s="284"/>
      <c r="P12" s="123">
        <v>1</v>
      </c>
    </row>
    <row r="13" spans="1:18" ht="30.95" customHeight="1" thickBot="1" x14ac:dyDescent="0.3">
      <c r="A13" s="120" t="s">
        <v>90</v>
      </c>
      <c r="B13" s="121">
        <v>4</v>
      </c>
      <c r="C13" s="122" t="s">
        <v>89</v>
      </c>
      <c r="D13" s="123">
        <v>1</v>
      </c>
      <c r="E13" s="137" t="s">
        <v>88</v>
      </c>
      <c r="F13" s="121">
        <v>1</v>
      </c>
      <c r="G13" s="121">
        <v>1</v>
      </c>
      <c r="H13" s="133">
        <v>0</v>
      </c>
      <c r="I13" s="134">
        <v>0</v>
      </c>
      <c r="J13" s="135">
        <f t="shared" si="0"/>
        <v>0</v>
      </c>
      <c r="K13" s="123"/>
      <c r="L13" s="264" t="s">
        <v>87</v>
      </c>
      <c r="M13" s="265"/>
      <c r="N13" s="265"/>
      <c r="O13" s="266"/>
      <c r="P13" s="123">
        <v>1</v>
      </c>
    </row>
    <row r="14" spans="1:18" ht="31.5" customHeight="1" x14ac:dyDescent="0.25">
      <c r="A14" s="120" t="s">
        <v>87</v>
      </c>
      <c r="B14" s="121">
        <v>2</v>
      </c>
      <c r="C14" s="122" t="s">
        <v>86</v>
      </c>
      <c r="D14" s="123">
        <v>1</v>
      </c>
      <c r="E14" s="137" t="s">
        <v>85</v>
      </c>
      <c r="F14" s="121">
        <v>1</v>
      </c>
      <c r="G14" s="121">
        <v>1</v>
      </c>
      <c r="H14" s="133">
        <v>0</v>
      </c>
      <c r="I14" s="134">
        <v>0</v>
      </c>
      <c r="J14" s="135">
        <f t="shared" si="0"/>
        <v>0</v>
      </c>
      <c r="K14" s="123"/>
      <c r="L14" s="247" t="s">
        <v>84</v>
      </c>
      <c r="M14" s="248"/>
      <c r="N14" s="248"/>
      <c r="O14" s="248"/>
      <c r="P14" s="249"/>
    </row>
    <row r="15" spans="1:18" ht="30.95" customHeight="1" x14ac:dyDescent="0.25">
      <c r="A15" s="120" t="s">
        <v>83</v>
      </c>
      <c r="B15" s="121">
        <v>3</v>
      </c>
      <c r="C15" s="122" t="s">
        <v>82</v>
      </c>
      <c r="D15" s="123">
        <v>7</v>
      </c>
      <c r="E15" s="137" t="s">
        <v>81</v>
      </c>
      <c r="F15" s="121">
        <v>6</v>
      </c>
      <c r="G15" s="121">
        <v>5</v>
      </c>
      <c r="H15" s="133">
        <v>0</v>
      </c>
      <c r="I15" s="134">
        <v>0</v>
      </c>
      <c r="J15" s="135">
        <f t="shared" si="0"/>
        <v>1</v>
      </c>
      <c r="K15" s="123"/>
      <c r="L15" s="252" t="s">
        <v>141</v>
      </c>
      <c r="M15" s="267"/>
      <c r="N15" s="267"/>
      <c r="O15" s="267"/>
      <c r="P15" s="255"/>
    </row>
    <row r="16" spans="1:18" ht="30.95" customHeight="1" x14ac:dyDescent="0.25">
      <c r="A16" s="120" t="s">
        <v>80</v>
      </c>
      <c r="B16" s="121">
        <v>2</v>
      </c>
      <c r="C16" s="122" t="s">
        <v>79</v>
      </c>
      <c r="D16" s="123">
        <v>2</v>
      </c>
      <c r="E16" s="137" t="s">
        <v>78</v>
      </c>
      <c r="F16" s="121">
        <v>2</v>
      </c>
      <c r="G16" s="121">
        <v>2</v>
      </c>
      <c r="H16" s="133">
        <v>0</v>
      </c>
      <c r="I16" s="134">
        <v>0</v>
      </c>
      <c r="J16" s="135">
        <f t="shared" si="0"/>
        <v>0</v>
      </c>
      <c r="K16" s="123"/>
      <c r="L16" s="268" t="s">
        <v>77</v>
      </c>
      <c r="M16" s="269"/>
      <c r="N16" s="138"/>
      <c r="O16" s="139" t="s">
        <v>76</v>
      </c>
      <c r="P16" s="140" t="s">
        <v>75</v>
      </c>
    </row>
    <row r="17" spans="1:17" ht="30.95" customHeight="1" thickBot="1" x14ac:dyDescent="0.3">
      <c r="A17" s="120" t="s">
        <v>74</v>
      </c>
      <c r="B17" s="121">
        <v>1</v>
      </c>
      <c r="C17" s="122" t="s">
        <v>73</v>
      </c>
      <c r="D17" s="123">
        <v>1</v>
      </c>
      <c r="E17" s="137" t="s">
        <v>72</v>
      </c>
      <c r="F17" s="121">
        <v>2</v>
      </c>
      <c r="G17" s="121">
        <v>0</v>
      </c>
      <c r="H17" s="133">
        <v>0</v>
      </c>
      <c r="I17" s="134">
        <v>0</v>
      </c>
      <c r="J17" s="135">
        <f t="shared" si="0"/>
        <v>2</v>
      </c>
      <c r="K17" s="123"/>
      <c r="L17" s="270"/>
      <c r="M17" s="271"/>
      <c r="N17" s="141"/>
      <c r="O17" s="142">
        <v>14</v>
      </c>
      <c r="P17" s="143">
        <v>20</v>
      </c>
    </row>
    <row r="18" spans="1:17" ht="30.95" customHeight="1" x14ac:dyDescent="0.25">
      <c r="A18" s="120" t="s">
        <v>71</v>
      </c>
      <c r="B18" s="121">
        <v>1</v>
      </c>
      <c r="C18" s="122" t="s">
        <v>70</v>
      </c>
      <c r="D18" s="123">
        <v>0</v>
      </c>
      <c r="E18" s="137" t="s">
        <v>69</v>
      </c>
      <c r="F18" s="121">
        <v>0</v>
      </c>
      <c r="G18" s="121">
        <v>0</v>
      </c>
      <c r="H18" s="133">
        <v>0</v>
      </c>
      <c r="I18" s="134">
        <v>0</v>
      </c>
      <c r="J18" s="135">
        <f t="shared" si="0"/>
        <v>0</v>
      </c>
      <c r="K18" s="123"/>
      <c r="L18" s="272" t="s">
        <v>68</v>
      </c>
      <c r="M18" s="273"/>
      <c r="N18" s="273"/>
      <c r="O18" s="274"/>
      <c r="P18" s="144" t="s">
        <v>156</v>
      </c>
    </row>
    <row r="19" spans="1:17" ht="30.95" customHeight="1" x14ac:dyDescent="0.25">
      <c r="A19" s="120" t="s">
        <v>67</v>
      </c>
      <c r="B19" s="121">
        <v>0</v>
      </c>
      <c r="C19" s="122" t="s">
        <v>66</v>
      </c>
      <c r="D19" s="123">
        <v>3</v>
      </c>
      <c r="E19" s="137" t="s">
        <v>147</v>
      </c>
      <c r="F19" s="121">
        <v>1</v>
      </c>
      <c r="G19" s="121">
        <v>1</v>
      </c>
      <c r="H19" s="133">
        <v>0</v>
      </c>
      <c r="I19" s="134">
        <v>0</v>
      </c>
      <c r="J19" s="135">
        <f t="shared" si="0"/>
        <v>0</v>
      </c>
      <c r="K19" s="123"/>
      <c r="L19" s="275" t="s">
        <v>65</v>
      </c>
      <c r="M19" s="276"/>
      <c r="N19" s="276"/>
      <c r="O19" s="277"/>
      <c r="P19" s="145" t="s">
        <v>156</v>
      </c>
    </row>
    <row r="20" spans="1:17" ht="30.95" customHeight="1" x14ac:dyDescent="0.25">
      <c r="A20" s="120" t="s">
        <v>64</v>
      </c>
      <c r="B20" s="121">
        <v>1</v>
      </c>
      <c r="C20" s="122" t="s">
        <v>63</v>
      </c>
      <c r="D20" s="123">
        <v>5</v>
      </c>
      <c r="E20" s="137" t="s">
        <v>62</v>
      </c>
      <c r="F20" s="121">
        <v>3</v>
      </c>
      <c r="G20" s="121">
        <v>2</v>
      </c>
      <c r="H20" s="133">
        <v>0</v>
      </c>
      <c r="I20" s="134">
        <v>0</v>
      </c>
      <c r="J20" s="135">
        <v>1</v>
      </c>
      <c r="K20" s="123"/>
      <c r="L20" s="285" t="s">
        <v>117</v>
      </c>
      <c r="M20" s="286"/>
      <c r="N20" s="286"/>
      <c r="O20" s="287"/>
      <c r="P20" s="291">
        <v>1.6E-2</v>
      </c>
    </row>
    <row r="21" spans="1:17" ht="30.95" customHeight="1" thickBot="1" x14ac:dyDescent="0.3">
      <c r="A21" s="120" t="s">
        <v>61</v>
      </c>
      <c r="B21" s="121">
        <v>3</v>
      </c>
      <c r="C21" s="124" t="s">
        <v>60</v>
      </c>
      <c r="D21" s="125">
        <v>2</v>
      </c>
      <c r="E21" s="137" t="s">
        <v>59</v>
      </c>
      <c r="F21" s="121">
        <v>5</v>
      </c>
      <c r="G21" s="121">
        <v>5</v>
      </c>
      <c r="H21" s="133">
        <v>0</v>
      </c>
      <c r="I21" s="134">
        <v>0</v>
      </c>
      <c r="J21" s="135">
        <f t="shared" si="0"/>
        <v>0</v>
      </c>
      <c r="K21" s="123"/>
      <c r="L21" s="288"/>
      <c r="M21" s="289"/>
      <c r="N21" s="289"/>
      <c r="O21" s="290"/>
      <c r="P21" s="292"/>
    </row>
    <row r="22" spans="1:17" ht="42.75" customHeight="1" x14ac:dyDescent="0.25">
      <c r="A22" s="120" t="s">
        <v>58</v>
      </c>
      <c r="B22" s="121">
        <v>0</v>
      </c>
      <c r="C22" s="254" t="s">
        <v>57</v>
      </c>
      <c r="D22" s="255"/>
      <c r="E22" s="137" t="s">
        <v>56</v>
      </c>
      <c r="F22" s="121">
        <v>0</v>
      </c>
      <c r="G22" s="121">
        <v>0</v>
      </c>
      <c r="H22" s="133">
        <v>0</v>
      </c>
      <c r="I22" s="134">
        <v>0</v>
      </c>
      <c r="J22" s="135">
        <f t="shared" si="0"/>
        <v>0</v>
      </c>
      <c r="K22" s="123"/>
      <c r="L22" s="293" t="s">
        <v>55</v>
      </c>
      <c r="M22" s="294"/>
      <c r="N22" s="103" t="s">
        <v>54</v>
      </c>
      <c r="O22" s="102" t="s">
        <v>53</v>
      </c>
      <c r="P22" s="104" t="s">
        <v>52</v>
      </c>
    </row>
    <row r="23" spans="1:17" ht="30.95" customHeight="1" x14ac:dyDescent="0.25">
      <c r="A23" s="120" t="s">
        <v>50</v>
      </c>
      <c r="B23" s="121">
        <v>1</v>
      </c>
      <c r="C23" s="124" t="s">
        <v>49</v>
      </c>
      <c r="D23" s="115">
        <v>8</v>
      </c>
      <c r="E23" s="137" t="s">
        <v>48</v>
      </c>
      <c r="F23" s="121">
        <v>1</v>
      </c>
      <c r="G23" s="121">
        <v>0</v>
      </c>
      <c r="H23" s="133">
        <v>0</v>
      </c>
      <c r="I23" s="134">
        <v>0</v>
      </c>
      <c r="J23" s="135">
        <v>1</v>
      </c>
      <c r="K23" s="123"/>
      <c r="L23" s="148" t="s">
        <v>140</v>
      </c>
      <c r="M23" s="149"/>
      <c r="N23" s="150">
        <v>919106</v>
      </c>
      <c r="O23" s="121">
        <f>O25</f>
        <v>210</v>
      </c>
      <c r="P23" s="146">
        <f>P25</f>
        <v>24296</v>
      </c>
      <c r="Q23" s="8"/>
    </row>
    <row r="24" spans="1:17" ht="30.95" customHeight="1" x14ac:dyDescent="0.25">
      <c r="A24" s="120" t="s">
        <v>47</v>
      </c>
      <c r="B24" s="121">
        <v>1</v>
      </c>
      <c r="C24" s="126"/>
      <c r="D24" s="115"/>
      <c r="E24" s="137" t="s">
        <v>46</v>
      </c>
      <c r="F24" s="121">
        <v>0</v>
      </c>
      <c r="G24" s="121">
        <v>0</v>
      </c>
      <c r="H24" s="133">
        <v>0</v>
      </c>
      <c r="I24" s="134">
        <v>0</v>
      </c>
      <c r="J24" s="135">
        <f t="shared" si="0"/>
        <v>0</v>
      </c>
      <c r="K24" s="123"/>
      <c r="L24" s="116" t="s">
        <v>142</v>
      </c>
      <c r="M24" s="149"/>
      <c r="N24" s="153">
        <v>1607694</v>
      </c>
      <c r="O24" s="147">
        <v>0</v>
      </c>
      <c r="P24" s="146">
        <v>1015</v>
      </c>
      <c r="Q24" s="9"/>
    </row>
    <row r="25" spans="1:17" ht="30.95" customHeight="1" x14ac:dyDescent="0.25">
      <c r="A25" s="120" t="s">
        <v>45</v>
      </c>
      <c r="B25" s="121">
        <v>1</v>
      </c>
      <c r="C25" s="126"/>
      <c r="D25" s="119"/>
      <c r="E25" s="137" t="s">
        <v>44</v>
      </c>
      <c r="F25" s="121">
        <v>0</v>
      </c>
      <c r="G25" s="121">
        <v>0</v>
      </c>
      <c r="H25" s="133">
        <v>0</v>
      </c>
      <c r="I25" s="134">
        <v>0</v>
      </c>
      <c r="J25" s="135">
        <f t="shared" si="0"/>
        <v>0</v>
      </c>
      <c r="K25" s="123"/>
      <c r="L25" s="295" t="s">
        <v>43</v>
      </c>
      <c r="M25" s="297"/>
      <c r="N25" s="299">
        <v>1726771</v>
      </c>
      <c r="O25" s="320">
        <v>210</v>
      </c>
      <c r="P25" s="363">
        <f>24296</f>
        <v>24296</v>
      </c>
      <c r="Q25" s="8"/>
    </row>
    <row r="26" spans="1:17" ht="30.95" customHeight="1" x14ac:dyDescent="0.25">
      <c r="A26" s="120" t="s">
        <v>42</v>
      </c>
      <c r="B26" s="121">
        <v>0</v>
      </c>
      <c r="C26" s="127"/>
      <c r="D26" s="123"/>
      <c r="E26" s="137" t="s">
        <v>41</v>
      </c>
      <c r="F26" s="121">
        <v>0</v>
      </c>
      <c r="G26" s="121">
        <v>0</v>
      </c>
      <c r="H26" s="133">
        <v>0</v>
      </c>
      <c r="I26" s="134">
        <v>0</v>
      </c>
      <c r="J26" s="135">
        <f t="shared" si="0"/>
        <v>0</v>
      </c>
      <c r="K26" s="123"/>
      <c r="L26" s="296"/>
      <c r="M26" s="298"/>
      <c r="N26" s="300"/>
      <c r="O26" s="362"/>
      <c r="P26" s="364"/>
      <c r="Q26" s="9"/>
    </row>
    <row r="27" spans="1:17" ht="30.95" customHeight="1" x14ac:dyDescent="0.25">
      <c r="A27" s="120" t="s">
        <v>40</v>
      </c>
      <c r="B27" s="121">
        <v>2</v>
      </c>
      <c r="C27" s="127"/>
      <c r="D27" s="123"/>
      <c r="E27" s="137" t="s">
        <v>39</v>
      </c>
      <c r="F27" s="121">
        <v>1</v>
      </c>
      <c r="G27" s="121">
        <v>0</v>
      </c>
      <c r="H27" s="133">
        <v>0</v>
      </c>
      <c r="I27" s="134">
        <v>0</v>
      </c>
      <c r="J27" s="135">
        <f t="shared" si="0"/>
        <v>1</v>
      </c>
      <c r="K27" s="123"/>
      <c r="L27" s="295" t="s">
        <v>38</v>
      </c>
      <c r="M27" s="297"/>
      <c r="N27" s="299" t="s">
        <v>156</v>
      </c>
      <c r="O27" s="299" t="s">
        <v>156</v>
      </c>
      <c r="P27" s="299" t="s">
        <v>156</v>
      </c>
      <c r="Q27" s="8"/>
    </row>
    <row r="28" spans="1:17" ht="30.95" customHeight="1" x14ac:dyDescent="0.25">
      <c r="A28" s="120" t="s">
        <v>37</v>
      </c>
      <c r="B28" s="121">
        <v>0</v>
      </c>
      <c r="C28" s="127"/>
      <c r="D28" s="123"/>
      <c r="E28" s="137" t="s">
        <v>36</v>
      </c>
      <c r="F28" s="121">
        <v>0</v>
      </c>
      <c r="G28" s="121">
        <v>0</v>
      </c>
      <c r="H28" s="133">
        <v>0</v>
      </c>
      <c r="I28" s="134">
        <v>0</v>
      </c>
      <c r="J28" s="135">
        <f t="shared" si="0"/>
        <v>0</v>
      </c>
      <c r="K28" s="123"/>
      <c r="L28" s="296" t="s">
        <v>35</v>
      </c>
      <c r="M28" s="298"/>
      <c r="N28" s="300"/>
      <c r="O28" s="300"/>
      <c r="P28" s="300"/>
      <c r="Q28" s="9"/>
    </row>
    <row r="29" spans="1:17" ht="30.95" customHeight="1" x14ac:dyDescent="0.25">
      <c r="A29" s="120" t="s">
        <v>34</v>
      </c>
      <c r="B29" s="121">
        <v>3</v>
      </c>
      <c r="C29" s="128"/>
      <c r="D29" s="154"/>
      <c r="E29" s="137" t="s">
        <v>33</v>
      </c>
      <c r="F29" s="121">
        <v>0</v>
      </c>
      <c r="G29" s="121">
        <v>0</v>
      </c>
      <c r="H29" s="133">
        <v>0</v>
      </c>
      <c r="I29" s="134">
        <v>0</v>
      </c>
      <c r="J29" s="135">
        <f t="shared" si="0"/>
        <v>0</v>
      </c>
      <c r="K29" s="123"/>
      <c r="L29" s="295" t="s">
        <v>32</v>
      </c>
      <c r="M29" s="297"/>
      <c r="N29" s="299">
        <v>35245</v>
      </c>
      <c r="O29" s="299">
        <v>50</v>
      </c>
      <c r="P29" s="299">
        <v>50</v>
      </c>
      <c r="Q29" s="8"/>
    </row>
    <row r="30" spans="1:17" ht="30.95" customHeight="1" x14ac:dyDescent="0.25">
      <c r="A30" s="120" t="s">
        <v>31</v>
      </c>
      <c r="B30" s="121">
        <v>0</v>
      </c>
      <c r="C30" s="254" t="s">
        <v>30</v>
      </c>
      <c r="D30" s="255"/>
      <c r="E30" s="137" t="s">
        <v>29</v>
      </c>
      <c r="F30" s="121">
        <v>1</v>
      </c>
      <c r="G30" s="121">
        <v>0</v>
      </c>
      <c r="H30" s="133">
        <v>0</v>
      </c>
      <c r="I30" s="134">
        <v>0</v>
      </c>
      <c r="J30" s="135">
        <f t="shared" si="0"/>
        <v>1</v>
      </c>
      <c r="K30" s="123"/>
      <c r="L30" s="296"/>
      <c r="M30" s="298"/>
      <c r="N30" s="300"/>
      <c r="O30" s="300"/>
      <c r="P30" s="300"/>
      <c r="Q30" s="9"/>
    </row>
    <row r="31" spans="1:17" ht="30.95" customHeight="1" x14ac:dyDescent="0.25">
      <c r="A31" s="120" t="s">
        <v>28</v>
      </c>
      <c r="B31" s="121">
        <v>5</v>
      </c>
      <c r="C31" s="301">
        <f>SUM(B11:B33,D11:D21,D23:D25)</f>
        <v>74</v>
      </c>
      <c r="D31" s="304" t="s">
        <v>27</v>
      </c>
      <c r="E31" s="137" t="s">
        <v>26</v>
      </c>
      <c r="F31" s="121">
        <v>0</v>
      </c>
      <c r="G31" s="121">
        <v>0</v>
      </c>
      <c r="H31" s="133">
        <v>0</v>
      </c>
      <c r="I31" s="134">
        <v>0</v>
      </c>
      <c r="J31" s="135">
        <f t="shared" si="0"/>
        <v>0</v>
      </c>
      <c r="K31" s="123"/>
      <c r="L31" s="295" t="s">
        <v>25</v>
      </c>
      <c r="M31" s="297"/>
      <c r="N31" s="299" t="s">
        <v>156</v>
      </c>
      <c r="O31" s="299" t="s">
        <v>156</v>
      </c>
      <c r="P31" s="299" t="s">
        <v>156</v>
      </c>
      <c r="Q31" s="8"/>
    </row>
    <row r="32" spans="1:17" ht="30.95" customHeight="1" x14ac:dyDescent="0.25">
      <c r="A32" s="120" t="s">
        <v>24</v>
      </c>
      <c r="B32" s="121">
        <v>5</v>
      </c>
      <c r="C32" s="302"/>
      <c r="D32" s="304"/>
      <c r="E32" s="137" t="s">
        <v>23</v>
      </c>
      <c r="F32" s="121">
        <v>1</v>
      </c>
      <c r="G32" s="121">
        <v>1</v>
      </c>
      <c r="H32" s="133">
        <v>0</v>
      </c>
      <c r="I32" s="134">
        <v>0</v>
      </c>
      <c r="J32" s="135">
        <f t="shared" si="0"/>
        <v>0</v>
      </c>
      <c r="K32" s="123"/>
      <c r="L32" s="296"/>
      <c r="M32" s="298"/>
      <c r="N32" s="300"/>
      <c r="O32" s="300"/>
      <c r="P32" s="300"/>
      <c r="Q32" s="9"/>
    </row>
    <row r="33" spans="1:17" ht="30.95" customHeight="1" thickBot="1" x14ac:dyDescent="0.3">
      <c r="A33" s="129" t="s">
        <v>22</v>
      </c>
      <c r="B33" s="130">
        <v>2</v>
      </c>
      <c r="C33" s="303"/>
      <c r="D33" s="305"/>
      <c r="E33" s="137" t="s">
        <v>21</v>
      </c>
      <c r="F33" s="121">
        <v>0</v>
      </c>
      <c r="G33" s="121">
        <v>0</v>
      </c>
      <c r="H33" s="133">
        <v>0</v>
      </c>
      <c r="I33" s="134">
        <v>0</v>
      </c>
      <c r="J33" s="135">
        <f t="shared" si="0"/>
        <v>0</v>
      </c>
      <c r="K33" s="123"/>
      <c r="L33" s="295" t="s">
        <v>20</v>
      </c>
      <c r="M33" s="297"/>
      <c r="N33" s="299">
        <v>51364</v>
      </c>
      <c r="O33" s="299">
        <v>0</v>
      </c>
      <c r="P33" s="299">
        <v>0</v>
      </c>
      <c r="Q33" s="8"/>
    </row>
    <row r="34" spans="1:17" ht="30.95" customHeight="1" x14ac:dyDescent="0.25">
      <c r="A34" s="247" t="s">
        <v>19</v>
      </c>
      <c r="B34" s="248"/>
      <c r="C34" s="248"/>
      <c r="D34" s="248"/>
      <c r="E34" s="137" t="s">
        <v>18</v>
      </c>
      <c r="F34" s="121">
        <v>0</v>
      </c>
      <c r="G34" s="121">
        <v>0</v>
      </c>
      <c r="H34" s="133">
        <v>0</v>
      </c>
      <c r="I34" s="134">
        <v>0</v>
      </c>
      <c r="J34" s="135">
        <f t="shared" si="0"/>
        <v>0</v>
      </c>
      <c r="K34" s="123"/>
      <c r="L34" s="296"/>
      <c r="M34" s="298"/>
      <c r="N34" s="300"/>
      <c r="O34" s="300"/>
      <c r="P34" s="300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295" t="s">
        <v>17</v>
      </c>
      <c r="F35" s="320">
        <f>SUM(F11:F34)</f>
        <v>31</v>
      </c>
      <c r="G35" s="320">
        <f>SUM(G11:G34)</f>
        <v>24</v>
      </c>
      <c r="H35" s="320">
        <f>SUM(H11:H34)</f>
        <v>0</v>
      </c>
      <c r="I35" s="320">
        <f>SUM(I11:I34)</f>
        <v>0</v>
      </c>
      <c r="J35" s="320">
        <f>SUM(J11:J34)</f>
        <v>7</v>
      </c>
      <c r="K35" s="306">
        <f t="shared" ref="K35" si="1">K11+K12+K13+K14+K15+K16+K17+K18+K19+K20+K21+K22+K23+K24+K25+K26+K27+K28+K29+K30+K31+K32+K33+K34</f>
        <v>0</v>
      </c>
      <c r="L35" s="295" t="s">
        <v>16</v>
      </c>
      <c r="M35" s="297" t="s">
        <v>120</v>
      </c>
      <c r="N35" s="299" t="s">
        <v>156</v>
      </c>
      <c r="O35" s="299" t="s">
        <v>156</v>
      </c>
      <c r="P35" s="299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319"/>
      <c r="F36" s="321"/>
      <c r="G36" s="321"/>
      <c r="H36" s="321"/>
      <c r="I36" s="321"/>
      <c r="J36" s="321"/>
      <c r="K36" s="307"/>
      <c r="L36" s="308"/>
      <c r="M36" s="309"/>
      <c r="N36" s="300"/>
      <c r="O36" s="300"/>
      <c r="P36" s="300"/>
      <c r="Q36" s="7"/>
    </row>
    <row r="37" spans="1:17" ht="33" customHeight="1" thickBot="1" x14ac:dyDescent="0.3">
      <c r="A37" s="310" t="s">
        <v>15</v>
      </c>
      <c r="B37" s="311"/>
      <c r="C37" s="312"/>
      <c r="D37" s="310" t="s">
        <v>118</v>
      </c>
      <c r="E37" s="311"/>
      <c r="F37" s="311"/>
      <c r="G37" s="311"/>
      <c r="H37" s="312"/>
      <c r="I37" s="248" t="s">
        <v>14</v>
      </c>
      <c r="J37" s="248"/>
      <c r="K37" s="248"/>
      <c r="L37" s="248"/>
      <c r="M37" s="248"/>
      <c r="N37" s="248"/>
      <c r="O37" s="248"/>
      <c r="P37" s="249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thickBot="1" x14ac:dyDescent="0.3">
      <c r="A41" s="327" t="s">
        <v>164</v>
      </c>
      <c r="B41" s="328"/>
      <c r="C41" s="329"/>
      <c r="D41" s="330" t="s">
        <v>121</v>
      </c>
      <c r="E41" s="331"/>
      <c r="F41" s="100" t="s">
        <v>124</v>
      </c>
      <c r="G41" s="332" t="s">
        <v>122</v>
      </c>
      <c r="H41" s="333"/>
      <c r="I41" s="334"/>
      <c r="J41" s="334"/>
      <c r="K41" s="334"/>
      <c r="L41" s="334"/>
      <c r="M41" s="334"/>
      <c r="N41" s="334"/>
      <c r="O41" s="334"/>
      <c r="P41" s="335"/>
      <c r="Q41" s="4"/>
    </row>
    <row r="42" spans="1:17" s="3" customFormat="1" ht="30" customHeight="1" thickBot="1" x14ac:dyDescent="0.3">
      <c r="A42" s="327" t="s">
        <v>162</v>
      </c>
      <c r="B42" s="328"/>
      <c r="C42" s="329"/>
      <c r="D42" s="338" t="s">
        <v>125</v>
      </c>
      <c r="E42" s="339"/>
      <c r="F42" s="106" t="s">
        <v>123</v>
      </c>
      <c r="G42" s="332"/>
      <c r="H42" s="333"/>
      <c r="I42" s="334"/>
      <c r="J42" s="334"/>
      <c r="K42" s="334"/>
      <c r="L42" s="334"/>
      <c r="M42" s="334"/>
      <c r="N42" s="334"/>
      <c r="O42" s="334"/>
      <c r="P42" s="335"/>
      <c r="Q42" s="4"/>
    </row>
    <row r="43" spans="1:17" s="3" customFormat="1" ht="33.6" customHeight="1" thickBot="1" x14ac:dyDescent="0.3">
      <c r="A43" s="327" t="s">
        <v>161</v>
      </c>
      <c r="B43" s="328"/>
      <c r="C43" s="329"/>
      <c r="D43" s="338" t="s">
        <v>126</v>
      </c>
      <c r="E43" s="339"/>
      <c r="F43" s="106" t="s">
        <v>123</v>
      </c>
      <c r="G43" s="332"/>
      <c r="H43" s="333"/>
      <c r="I43" s="334"/>
      <c r="J43" s="334"/>
      <c r="K43" s="334"/>
      <c r="L43" s="334"/>
      <c r="M43" s="334"/>
      <c r="N43" s="334"/>
      <c r="O43" s="334"/>
      <c r="P43" s="335"/>
      <c r="Q43" s="4"/>
    </row>
    <row r="44" spans="1:17" s="3" customFormat="1" ht="30" customHeight="1" thickBot="1" x14ac:dyDescent="0.3">
      <c r="A44" s="327"/>
      <c r="B44" s="328"/>
      <c r="C44" s="329"/>
      <c r="D44" s="338" t="s">
        <v>129</v>
      </c>
      <c r="E44" s="339"/>
      <c r="F44" s="106" t="s">
        <v>123</v>
      </c>
      <c r="G44" s="332"/>
      <c r="H44" s="333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342"/>
      <c r="B45" s="343"/>
      <c r="C45" s="344"/>
      <c r="D45" s="338" t="s">
        <v>130</v>
      </c>
      <c r="E45" s="339"/>
      <c r="F45" s="106" t="s">
        <v>123</v>
      </c>
      <c r="G45" s="332"/>
      <c r="H45" s="333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342"/>
      <c r="B46" s="343"/>
      <c r="C46" s="344"/>
      <c r="D46" s="338" t="s">
        <v>128</v>
      </c>
      <c r="E46" s="339"/>
      <c r="F46" s="106" t="s">
        <v>123</v>
      </c>
      <c r="G46" s="332"/>
      <c r="H46" s="333"/>
      <c r="I46" s="311" t="s">
        <v>10</v>
      </c>
      <c r="J46" s="311"/>
      <c r="K46" s="311"/>
      <c r="L46" s="311"/>
      <c r="M46" s="311"/>
      <c r="N46" s="311"/>
      <c r="O46" s="311"/>
      <c r="P46" s="312"/>
      <c r="Q46" s="6"/>
    </row>
    <row r="47" spans="1:17" s="3" customFormat="1" ht="26.25" hidden="1" customHeight="1" x14ac:dyDescent="0.25">
      <c r="A47" s="342"/>
      <c r="B47" s="343"/>
      <c r="C47" s="344"/>
      <c r="D47" s="338"/>
      <c r="E47" s="339"/>
      <c r="F47" s="101"/>
      <c r="G47" s="332"/>
      <c r="H47" s="333"/>
      <c r="I47" s="325"/>
      <c r="J47" s="325"/>
      <c r="K47" s="325"/>
      <c r="L47" s="325"/>
      <c r="M47" s="325"/>
      <c r="N47" s="325"/>
      <c r="O47" s="325"/>
      <c r="P47" s="326"/>
      <c r="Q47" s="4"/>
    </row>
    <row r="48" spans="1:17" s="3" customFormat="1" ht="26.25" hidden="1" customHeight="1" x14ac:dyDescent="0.25">
      <c r="A48" s="342"/>
      <c r="B48" s="343"/>
      <c r="C48" s="344"/>
      <c r="D48" s="338"/>
      <c r="E48" s="339"/>
      <c r="F48" s="101"/>
      <c r="G48" s="332"/>
      <c r="H48" s="333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thickBot="1" x14ac:dyDescent="0.3">
      <c r="A49" s="342"/>
      <c r="B49" s="343"/>
      <c r="C49" s="344"/>
      <c r="D49" s="338" t="s">
        <v>127</v>
      </c>
      <c r="E49" s="339"/>
      <c r="F49" s="107" t="s">
        <v>131</v>
      </c>
      <c r="G49" s="332"/>
      <c r="H49" s="333"/>
      <c r="I49" s="345" t="s">
        <v>159</v>
      </c>
      <c r="J49" s="345"/>
      <c r="K49" s="345"/>
      <c r="L49" s="345"/>
      <c r="M49" s="345"/>
      <c r="N49" s="345"/>
      <c r="O49" s="345"/>
      <c r="P49" s="346"/>
      <c r="Q49" s="4"/>
    </row>
    <row r="50" spans="1:17" s="3" customFormat="1" ht="34.5" hidden="1" customHeight="1" x14ac:dyDescent="0.25">
      <c r="A50" s="342"/>
      <c r="B50" s="343"/>
      <c r="C50" s="344"/>
      <c r="D50" s="330"/>
      <c r="E50" s="331"/>
      <c r="F50" s="101"/>
      <c r="G50" s="332"/>
      <c r="H50" s="333"/>
      <c r="I50" s="351"/>
      <c r="J50" s="351"/>
      <c r="K50" s="351"/>
      <c r="L50" s="351"/>
      <c r="M50" s="351"/>
      <c r="N50" s="351"/>
      <c r="O50" s="351"/>
      <c r="P50" s="352"/>
      <c r="Q50" s="4"/>
    </row>
    <row r="51" spans="1:17" s="3" customFormat="1" ht="27" hidden="1" customHeight="1" thickBot="1" x14ac:dyDescent="0.3">
      <c r="A51" s="342"/>
      <c r="B51" s="343"/>
      <c r="C51" s="344"/>
      <c r="D51" s="330"/>
      <c r="E51" s="331"/>
      <c r="F51" s="101"/>
      <c r="G51" s="332"/>
      <c r="H51" s="333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3">
      <c r="A52" s="342"/>
      <c r="B52" s="343"/>
      <c r="C52" s="344"/>
      <c r="D52" s="330"/>
      <c r="E52" s="331"/>
      <c r="F52" s="101"/>
      <c r="G52" s="332"/>
      <c r="H52" s="333"/>
      <c r="I52" s="347" t="s">
        <v>160</v>
      </c>
      <c r="J52" s="347"/>
      <c r="K52" s="347"/>
      <c r="L52" s="347"/>
      <c r="M52" s="347"/>
      <c r="N52" s="347"/>
      <c r="O52" s="347"/>
      <c r="P52" s="348"/>
      <c r="Q52" s="4"/>
    </row>
    <row r="53" spans="1:17" ht="30" customHeight="1" thickBot="1" x14ac:dyDescent="0.3">
      <c r="A53" s="342"/>
      <c r="B53" s="343"/>
      <c r="C53" s="344"/>
      <c r="D53" s="330"/>
      <c r="E53" s="331"/>
      <c r="F53" s="101"/>
      <c r="G53" s="332"/>
      <c r="H53" s="333"/>
      <c r="I53" s="349"/>
      <c r="J53" s="349"/>
      <c r="K53" s="349"/>
      <c r="L53" s="349"/>
      <c r="M53" s="349"/>
      <c r="N53" s="349"/>
      <c r="O53" s="349"/>
      <c r="P53" s="350"/>
      <c r="Q53" s="2"/>
    </row>
    <row r="54" spans="1:17" ht="32.25" hidden="1" customHeight="1" x14ac:dyDescent="0.25">
      <c r="A54" s="342"/>
      <c r="B54" s="343"/>
      <c r="C54" s="344"/>
      <c r="D54" s="330"/>
      <c r="E54" s="331"/>
      <c r="F54" s="101"/>
      <c r="G54" s="332"/>
      <c r="H54" s="333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342"/>
      <c r="B55" s="343"/>
      <c r="C55" s="344"/>
      <c r="D55" s="330"/>
      <c r="E55" s="331"/>
      <c r="F55" s="101"/>
      <c r="G55" s="332"/>
      <c r="H55" s="333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342"/>
      <c r="B56" s="343"/>
      <c r="C56" s="344"/>
      <c r="D56" s="330"/>
      <c r="E56" s="331"/>
      <c r="F56" s="101"/>
      <c r="G56" s="332"/>
      <c r="H56" s="333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342"/>
      <c r="B57" s="343"/>
      <c r="C57" s="344"/>
      <c r="D57" s="330"/>
      <c r="E57" s="331"/>
      <c r="F57" s="101"/>
      <c r="G57" s="332"/>
      <c r="H57" s="333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thickBot="1" x14ac:dyDescent="0.3">
      <c r="A58" s="342"/>
      <c r="B58" s="343"/>
      <c r="C58" s="344"/>
      <c r="D58" s="330"/>
      <c r="E58" s="331"/>
      <c r="F58" s="101"/>
      <c r="G58" s="332"/>
      <c r="H58" s="333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342"/>
      <c r="B59" s="343"/>
      <c r="C59" s="344"/>
      <c r="D59" s="330"/>
      <c r="E59" s="331"/>
      <c r="F59" s="101"/>
      <c r="G59" s="332"/>
      <c r="H59" s="333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342"/>
      <c r="B60" s="343"/>
      <c r="C60" s="344"/>
      <c r="D60" s="330"/>
      <c r="E60" s="331"/>
      <c r="F60" s="101"/>
      <c r="G60" s="332"/>
      <c r="H60" s="333"/>
      <c r="I60" s="311" t="s">
        <v>9</v>
      </c>
      <c r="J60" s="311"/>
      <c r="K60" s="311"/>
      <c r="L60" s="311"/>
      <c r="M60" s="311"/>
      <c r="N60" s="311"/>
      <c r="O60" s="311"/>
      <c r="P60" s="312"/>
      <c r="Q60" s="2"/>
    </row>
    <row r="61" spans="1:17" ht="30.6" customHeight="1" thickBot="1" x14ac:dyDescent="0.3">
      <c r="A61" s="342"/>
      <c r="B61" s="343"/>
      <c r="C61" s="344"/>
      <c r="D61" s="330"/>
      <c r="E61" s="331"/>
      <c r="F61" s="101"/>
      <c r="G61" s="332"/>
      <c r="H61" s="333"/>
      <c r="I61" s="357" t="s">
        <v>163</v>
      </c>
      <c r="J61" s="357"/>
      <c r="K61" s="357"/>
      <c r="L61" s="357"/>
      <c r="M61" s="357"/>
      <c r="N61" s="357"/>
      <c r="O61" s="357"/>
      <c r="P61" s="358"/>
      <c r="Q61" s="2"/>
    </row>
    <row r="62" spans="1:17" ht="33.75" hidden="1" customHeight="1" thickBot="1" x14ac:dyDescent="0.3">
      <c r="A62" s="399"/>
      <c r="B62" s="336"/>
      <c r="C62" s="336"/>
      <c r="D62" s="336"/>
      <c r="E62" s="336"/>
      <c r="F62" s="336"/>
      <c r="G62" s="336"/>
      <c r="H62" s="337"/>
      <c r="I62" s="400"/>
      <c r="J62" s="357"/>
      <c r="K62" s="357"/>
      <c r="L62" s="357"/>
      <c r="M62" s="357"/>
      <c r="N62" s="357"/>
      <c r="O62" s="357"/>
      <c r="P62" s="358"/>
      <c r="Q62" s="2"/>
    </row>
    <row r="63" spans="1:17" ht="37.5" hidden="1" customHeight="1" thickBot="1" x14ac:dyDescent="0.3">
      <c r="A63" s="384"/>
      <c r="B63" s="334"/>
      <c r="C63" s="334"/>
      <c r="D63" s="334"/>
      <c r="E63" s="334"/>
      <c r="F63" s="334"/>
      <c r="G63" s="334"/>
      <c r="H63" s="335"/>
      <c r="I63" s="400"/>
      <c r="J63" s="357"/>
      <c r="K63" s="357"/>
      <c r="L63" s="357"/>
      <c r="M63" s="357"/>
      <c r="N63" s="357"/>
      <c r="O63" s="357"/>
      <c r="P63" s="358"/>
      <c r="Q63" s="2"/>
    </row>
    <row r="64" spans="1:17" ht="27.75" customHeight="1" thickBot="1" x14ac:dyDescent="0.3">
      <c r="A64" s="105" t="s">
        <v>8</v>
      </c>
      <c r="B64" s="401" t="s">
        <v>7</v>
      </c>
      <c r="C64" s="402"/>
      <c r="D64" s="401" t="s">
        <v>6</v>
      </c>
      <c r="E64" s="402"/>
      <c r="F64" s="403"/>
      <c r="G64" s="404"/>
      <c r="H64" s="405"/>
      <c r="I64" s="400"/>
      <c r="J64" s="357"/>
      <c r="K64" s="357"/>
      <c r="L64" s="357"/>
      <c r="M64" s="357"/>
      <c r="N64" s="357"/>
      <c r="O64" s="357"/>
      <c r="P64" s="358"/>
      <c r="Q64" s="2"/>
    </row>
    <row r="65" spans="1:18" ht="30" customHeight="1" x14ac:dyDescent="0.25">
      <c r="A65" s="110" t="s">
        <v>5</v>
      </c>
      <c r="B65" s="385">
        <v>0</v>
      </c>
      <c r="C65" s="386"/>
      <c r="D65" s="387">
        <v>0</v>
      </c>
      <c r="E65" s="388"/>
      <c r="F65" s="392">
        <v>0</v>
      </c>
      <c r="G65" s="393"/>
      <c r="H65" s="394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4</v>
      </c>
      <c r="B66" s="395">
        <v>450</v>
      </c>
      <c r="C66" s="396"/>
      <c r="D66" s="395">
        <v>33</v>
      </c>
      <c r="E66" s="396"/>
      <c r="F66" s="395"/>
      <c r="G66" s="397"/>
      <c r="H66" s="398"/>
      <c r="I66" s="379"/>
      <c r="J66" s="380"/>
      <c r="K66" s="380"/>
      <c r="L66" s="380"/>
      <c r="M66" s="380"/>
      <c r="N66" s="380"/>
      <c r="O66" s="380"/>
      <c r="P66" s="381"/>
      <c r="Q66" s="2"/>
    </row>
    <row r="67" spans="1:18" ht="30" customHeight="1" x14ac:dyDescent="0.25">
      <c r="A67" s="111" t="s">
        <v>3</v>
      </c>
      <c r="B67" s="377">
        <v>450</v>
      </c>
      <c r="C67" s="377"/>
      <c r="D67" s="377">
        <v>31</v>
      </c>
      <c r="E67" s="377"/>
      <c r="F67" s="377"/>
      <c r="G67" s="377"/>
      <c r="H67" s="378"/>
      <c r="I67" s="379"/>
      <c r="J67" s="380"/>
      <c r="K67" s="380"/>
      <c r="L67" s="380"/>
      <c r="M67" s="380"/>
      <c r="N67" s="380"/>
      <c r="O67" s="380"/>
      <c r="P67" s="381"/>
      <c r="Q67" s="2"/>
      <c r="R67" s="1">
        <v>6550</v>
      </c>
    </row>
    <row r="68" spans="1:18" ht="34.5" customHeight="1" thickBot="1" x14ac:dyDescent="0.3">
      <c r="A68" s="112" t="s">
        <v>2</v>
      </c>
      <c r="B68" s="382">
        <f>B66-B67</f>
        <v>0</v>
      </c>
      <c r="C68" s="382"/>
      <c r="D68" s="382">
        <f>D66-D67</f>
        <v>2</v>
      </c>
      <c r="E68" s="382"/>
      <c r="F68" s="382"/>
      <c r="G68" s="382"/>
      <c r="H68" s="383"/>
      <c r="I68" s="384"/>
      <c r="J68" s="334"/>
      <c r="K68" s="334"/>
      <c r="L68" s="334"/>
      <c r="M68" s="334"/>
      <c r="N68" s="334"/>
      <c r="O68" s="334"/>
      <c r="P68" s="335"/>
      <c r="Q68" s="2"/>
    </row>
    <row r="69" spans="1:18" ht="34.5" customHeight="1" x14ac:dyDescent="0.25">
      <c r="A69" s="365" t="s">
        <v>1</v>
      </c>
      <c r="B69" s="366"/>
      <c r="C69" s="366"/>
      <c r="D69" s="366"/>
      <c r="E69" s="366"/>
      <c r="F69" s="366"/>
      <c r="G69" s="366"/>
      <c r="H69" s="366"/>
      <c r="I69" s="366"/>
      <c r="J69" s="366"/>
      <c r="K69" s="366"/>
      <c r="L69" s="366"/>
      <c r="M69" s="366"/>
      <c r="N69" s="366"/>
      <c r="O69" s="366"/>
      <c r="P69" s="367"/>
      <c r="Q69" s="2"/>
    </row>
    <row r="70" spans="1:18" ht="29.25" customHeight="1" x14ac:dyDescent="0.25">
      <c r="A70" s="368" t="s">
        <v>155</v>
      </c>
      <c r="B70" s="369"/>
      <c r="C70" s="369"/>
      <c r="D70" s="369"/>
      <c r="E70" s="369"/>
      <c r="F70" s="369"/>
      <c r="G70" s="369"/>
      <c r="H70" s="369"/>
      <c r="I70" s="369"/>
      <c r="J70" s="369"/>
      <c r="K70" s="369"/>
      <c r="L70" s="369"/>
      <c r="M70" s="369"/>
      <c r="N70" s="369"/>
      <c r="O70" s="369"/>
      <c r="P70" s="370"/>
      <c r="Q70" s="2"/>
    </row>
    <row r="71" spans="1:18" ht="29.25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29.25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29.2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30.75" hidden="1" customHeight="1" x14ac:dyDescent="0.25">
      <c r="A74" s="374"/>
      <c r="B74" s="375"/>
      <c r="C74" s="375"/>
      <c r="D74" s="375"/>
      <c r="E74" s="375"/>
      <c r="F74" s="375"/>
      <c r="G74" s="375"/>
      <c r="H74" s="375"/>
      <c r="I74" s="375"/>
      <c r="J74" s="375"/>
      <c r="K74" s="375"/>
      <c r="L74" s="375"/>
      <c r="M74" s="375"/>
      <c r="N74" s="375"/>
      <c r="O74" s="375"/>
      <c r="P74" s="376"/>
      <c r="Q74" s="2"/>
    </row>
    <row r="75" spans="1:18" ht="30.75" hidden="1" customHeight="1" x14ac:dyDescent="0.25">
      <c r="A75" s="371"/>
      <c r="B75" s="372"/>
      <c r="C75" s="372"/>
      <c r="D75" s="372"/>
      <c r="E75" s="372"/>
      <c r="F75" s="372"/>
      <c r="G75" s="372"/>
      <c r="H75" s="372"/>
      <c r="I75" s="372"/>
      <c r="J75" s="372"/>
      <c r="K75" s="372"/>
      <c r="L75" s="372"/>
      <c r="M75" s="372"/>
      <c r="N75" s="372"/>
      <c r="O75" s="372"/>
      <c r="P75" s="373"/>
      <c r="Q75" s="2"/>
    </row>
    <row r="76" spans="1:18" ht="51" customHeight="1" x14ac:dyDescent="0.25">
      <c r="A76" s="389" t="s">
        <v>0</v>
      </c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1"/>
      <c r="Q76" s="2"/>
    </row>
    <row r="78" spans="1:18" ht="46.5" customHeight="1" x14ac:dyDescent="0.25">
      <c r="A78" s="359"/>
      <c r="B78" s="360"/>
      <c r="C78" s="36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1"/>
    </row>
    <row r="79" spans="1:18" ht="26.25" x14ac:dyDescent="0.25">
      <c r="A79" s="359"/>
      <c r="B79" s="360"/>
      <c r="C79" s="36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1"/>
    </row>
    <row r="225" spans="12:12" x14ac:dyDescent="0.25">
      <c r="L225" s="1">
        <v>622400</v>
      </c>
    </row>
  </sheetData>
  <mergeCells count="210">
    <mergeCell ref="P29:P30"/>
    <mergeCell ref="O31:O32"/>
    <mergeCell ref="P31:P32"/>
    <mergeCell ref="O33:O34"/>
    <mergeCell ref="P33:P34"/>
    <mergeCell ref="O35:O36"/>
    <mergeCell ref="P35:P36"/>
    <mergeCell ref="A75:P75"/>
    <mergeCell ref="A76:P76"/>
    <mergeCell ref="F65:H65"/>
    <mergeCell ref="I65:P65"/>
    <mergeCell ref="B66:C66"/>
    <mergeCell ref="D66:E66"/>
    <mergeCell ref="F66:H66"/>
    <mergeCell ref="I66:P66"/>
    <mergeCell ref="A62:H62"/>
    <mergeCell ref="I62:P62"/>
    <mergeCell ref="A63:H63"/>
    <mergeCell ref="I63:P63"/>
    <mergeCell ref="B64:C64"/>
    <mergeCell ref="D64:E64"/>
    <mergeCell ref="F64:H64"/>
    <mergeCell ref="I64:P64"/>
    <mergeCell ref="A60:C60"/>
    <mergeCell ref="A78:P78"/>
    <mergeCell ref="A79:P79"/>
    <mergeCell ref="L25:L26"/>
    <mergeCell ref="M25:M26"/>
    <mergeCell ref="N25:N26"/>
    <mergeCell ref="O25:O26"/>
    <mergeCell ref="P25:P26"/>
    <mergeCell ref="O29:O30"/>
    <mergeCell ref="A69:P69"/>
    <mergeCell ref="A70:P70"/>
    <mergeCell ref="A71:P71"/>
    <mergeCell ref="A72:P72"/>
    <mergeCell ref="A73:P73"/>
    <mergeCell ref="A74:P74"/>
    <mergeCell ref="B67:C67"/>
    <mergeCell ref="D67:E67"/>
    <mergeCell ref="F67:H67"/>
    <mergeCell ref="I67:P67"/>
    <mergeCell ref="B68:C68"/>
    <mergeCell ref="D68:E68"/>
    <mergeCell ref="F68:H68"/>
    <mergeCell ref="I68:P68"/>
    <mergeCell ref="B65:C65"/>
    <mergeCell ref="D65:E65"/>
    <mergeCell ref="D60:E60"/>
    <mergeCell ref="G60:H60"/>
    <mergeCell ref="I60:P60"/>
    <mergeCell ref="A61:C61"/>
    <mergeCell ref="D61:E61"/>
    <mergeCell ref="G61:H61"/>
    <mergeCell ref="I61:P61"/>
    <mergeCell ref="A58:C58"/>
    <mergeCell ref="D58:E58"/>
    <mergeCell ref="G58:H58"/>
    <mergeCell ref="I58:P58"/>
    <mergeCell ref="A59:C59"/>
    <mergeCell ref="D59:E59"/>
    <mergeCell ref="G59:H59"/>
    <mergeCell ref="I59:P59"/>
    <mergeCell ref="A56:C56"/>
    <mergeCell ref="D56:E56"/>
    <mergeCell ref="G56:H56"/>
    <mergeCell ref="I56:P56"/>
    <mergeCell ref="A57:C57"/>
    <mergeCell ref="D57:E57"/>
    <mergeCell ref="G57:H57"/>
    <mergeCell ref="I57:P57"/>
    <mergeCell ref="A54:C54"/>
    <mergeCell ref="D54:E54"/>
    <mergeCell ref="G54:H54"/>
    <mergeCell ref="I54:P54"/>
    <mergeCell ref="A55:C55"/>
    <mergeCell ref="D55:E55"/>
    <mergeCell ref="G55:H55"/>
    <mergeCell ref="I55:P55"/>
    <mergeCell ref="A52:C52"/>
    <mergeCell ref="D52:E52"/>
    <mergeCell ref="G52:H52"/>
    <mergeCell ref="I52:P52"/>
    <mergeCell ref="A53:C53"/>
    <mergeCell ref="D53:E53"/>
    <mergeCell ref="G53:H53"/>
    <mergeCell ref="I53:P53"/>
    <mergeCell ref="A50:C50"/>
    <mergeCell ref="D50:E50"/>
    <mergeCell ref="G50:H50"/>
    <mergeCell ref="I50:P50"/>
    <mergeCell ref="A51:C51"/>
    <mergeCell ref="D51:E51"/>
    <mergeCell ref="G51:H51"/>
    <mergeCell ref="A48:C48"/>
    <mergeCell ref="D48:E48"/>
    <mergeCell ref="G48:H48"/>
    <mergeCell ref="I48:P48"/>
    <mergeCell ref="A49:C49"/>
    <mergeCell ref="D49:E49"/>
    <mergeCell ref="G49:H49"/>
    <mergeCell ref="I49:P49"/>
    <mergeCell ref="A46:C46"/>
    <mergeCell ref="D46:E46"/>
    <mergeCell ref="G46:H46"/>
    <mergeCell ref="I46:P46"/>
    <mergeCell ref="A47:C47"/>
    <mergeCell ref="D47:E47"/>
    <mergeCell ref="G47:H47"/>
    <mergeCell ref="I47:P47"/>
    <mergeCell ref="A44:C44"/>
    <mergeCell ref="D44:E44"/>
    <mergeCell ref="G44:H44"/>
    <mergeCell ref="I44:P44"/>
    <mergeCell ref="A45:C45"/>
    <mergeCell ref="D45:E45"/>
    <mergeCell ref="G45:H45"/>
    <mergeCell ref="I45:P45"/>
    <mergeCell ref="A42:C42"/>
    <mergeCell ref="D42:E42"/>
    <mergeCell ref="G42:H42"/>
    <mergeCell ref="I42:P42"/>
    <mergeCell ref="A43:C43"/>
    <mergeCell ref="D43:E43"/>
    <mergeCell ref="G43:H43"/>
    <mergeCell ref="I43:P43"/>
    <mergeCell ref="B40:C40"/>
    <mergeCell ref="E40:F40"/>
    <mergeCell ref="I40:P40"/>
    <mergeCell ref="A41:C41"/>
    <mergeCell ref="D41:E41"/>
    <mergeCell ref="G41:H41"/>
    <mergeCell ref="I41:P41"/>
    <mergeCell ref="B38:C38"/>
    <mergeCell ref="E38:F38"/>
    <mergeCell ref="I38:P38"/>
    <mergeCell ref="B39:C39"/>
    <mergeCell ref="E39:F39"/>
    <mergeCell ref="I39:P39"/>
    <mergeCell ref="K35:K36"/>
    <mergeCell ref="L35:L36"/>
    <mergeCell ref="M35:M36"/>
    <mergeCell ref="N35:N36"/>
    <mergeCell ref="A37:C37"/>
    <mergeCell ref="D37:H37"/>
    <mergeCell ref="I37:P37"/>
    <mergeCell ref="M33:M34"/>
    <mergeCell ref="N33:N34"/>
    <mergeCell ref="A34:D34"/>
    <mergeCell ref="A35:D36"/>
    <mergeCell ref="E35:E36"/>
    <mergeCell ref="F35:F36"/>
    <mergeCell ref="G35:G36"/>
    <mergeCell ref="H35:H36"/>
    <mergeCell ref="I35:I36"/>
    <mergeCell ref="J35:J36"/>
    <mergeCell ref="L29:L30"/>
    <mergeCell ref="M29:M30"/>
    <mergeCell ref="N29:N30"/>
    <mergeCell ref="C30:D30"/>
    <mergeCell ref="C31:C33"/>
    <mergeCell ref="D31:D33"/>
    <mergeCell ref="L31:L32"/>
    <mergeCell ref="M31:M32"/>
    <mergeCell ref="N31:N32"/>
    <mergeCell ref="L33:L34"/>
    <mergeCell ref="L20:O21"/>
    <mergeCell ref="P20:P21"/>
    <mergeCell ref="C22:D22"/>
    <mergeCell ref="L22:M22"/>
    <mergeCell ref="L27:L28"/>
    <mergeCell ref="M27:M28"/>
    <mergeCell ref="N27:N28"/>
    <mergeCell ref="O27:O28"/>
    <mergeCell ref="P27:P28"/>
    <mergeCell ref="L13:O13"/>
    <mergeCell ref="L14:P14"/>
    <mergeCell ref="L15:P15"/>
    <mergeCell ref="L16:M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honeticPr fontId="6" type="noConversion"/>
  <printOptions horizontalCentered="1" verticalCentered="1"/>
  <pageMargins left="0" right="0" top="0" bottom="0" header="0" footer="0"/>
  <pageSetup scale="4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R225"/>
  <sheetViews>
    <sheetView rightToLeft="1" view="pageBreakPreview" topLeftCell="G16" zoomScale="55" zoomScaleNormal="85" zoomScaleSheetLayoutView="55" workbookViewId="0">
      <selection activeCell="P23" sqref="P23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10"/>
      <c r="B1" s="11"/>
      <c r="C1" s="11"/>
      <c r="D1" s="11"/>
      <c r="E1" s="408" t="s">
        <v>115</v>
      </c>
      <c r="F1" s="408"/>
      <c r="G1" s="408"/>
      <c r="H1" s="408"/>
      <c r="I1" s="408"/>
      <c r="J1" s="11"/>
      <c r="K1" s="11"/>
      <c r="L1" s="409"/>
      <c r="M1" s="409"/>
      <c r="N1" s="12"/>
      <c r="O1" s="13"/>
      <c r="P1" s="14"/>
    </row>
    <row r="2" spans="1:18" ht="18" customHeight="1" x14ac:dyDescent="0.25">
      <c r="A2" s="15"/>
      <c r="B2" s="16"/>
      <c r="C2" s="16"/>
      <c r="D2" s="16"/>
      <c r="E2" s="410" t="s">
        <v>114</v>
      </c>
      <c r="F2" s="410"/>
      <c r="G2" s="410"/>
      <c r="H2" s="410"/>
      <c r="I2" s="410"/>
      <c r="J2" s="16"/>
      <c r="K2" s="16"/>
      <c r="L2" s="411"/>
      <c r="M2" s="411"/>
      <c r="N2" s="16"/>
      <c r="O2" s="412"/>
      <c r="P2" s="413"/>
    </row>
    <row r="3" spans="1:18" ht="24" customHeight="1" x14ac:dyDescent="0.25">
      <c r="A3" s="406" t="s">
        <v>137</v>
      </c>
      <c r="B3" s="407"/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18" t="s">
        <v>132</v>
      </c>
      <c r="O3" s="414" t="s">
        <v>148</v>
      </c>
      <c r="P3" s="415"/>
    </row>
    <row r="4" spans="1:18" ht="24" customHeight="1" x14ac:dyDescent="0.25">
      <c r="A4" s="406" t="s">
        <v>113</v>
      </c>
      <c r="B4" s="407"/>
      <c r="C4" s="407"/>
      <c r="D4" s="407"/>
      <c r="E4" s="407"/>
      <c r="F4" s="407"/>
      <c r="G4" s="17"/>
      <c r="H4" s="17"/>
      <c r="I4" s="17"/>
      <c r="J4" s="17"/>
      <c r="K4" s="17"/>
      <c r="L4" s="19"/>
      <c r="M4" s="19"/>
      <c r="N4" s="19" t="s">
        <v>112</v>
      </c>
      <c r="O4" s="414" t="s">
        <v>149</v>
      </c>
      <c r="P4" s="415"/>
    </row>
    <row r="5" spans="1:18" ht="22.5" customHeight="1" x14ac:dyDescent="0.25">
      <c r="A5" s="406" t="s">
        <v>116</v>
      </c>
      <c r="B5" s="407"/>
      <c r="C5" s="407"/>
      <c r="D5" s="407"/>
      <c r="E5" s="407"/>
      <c r="F5" s="407"/>
      <c r="G5" s="17"/>
      <c r="H5" s="17"/>
      <c r="I5" s="17"/>
      <c r="J5" s="17"/>
      <c r="K5" s="17"/>
      <c r="L5" s="19"/>
      <c r="M5" s="19"/>
      <c r="N5" s="17" t="s">
        <v>133</v>
      </c>
      <c r="O5" s="414" t="s">
        <v>138</v>
      </c>
      <c r="P5" s="415"/>
    </row>
    <row r="6" spans="1:18" ht="22.5" customHeight="1" x14ac:dyDescent="0.25">
      <c r="A6" s="406" t="s">
        <v>135</v>
      </c>
      <c r="B6" s="407"/>
      <c r="C6" s="407"/>
      <c r="D6" s="407"/>
      <c r="E6" s="407"/>
      <c r="F6" s="407"/>
      <c r="G6" s="17"/>
      <c r="H6" s="17"/>
      <c r="I6" s="17"/>
      <c r="J6" s="17"/>
      <c r="K6" s="17"/>
      <c r="L6" s="20"/>
      <c r="M6" s="20"/>
      <c r="N6" s="20" t="s">
        <v>134</v>
      </c>
      <c r="O6" s="416" t="s">
        <v>139</v>
      </c>
      <c r="P6" s="417"/>
    </row>
    <row r="7" spans="1:18" ht="29.25" customHeight="1" thickBot="1" x14ac:dyDescent="0.3">
      <c r="A7" s="428" t="s">
        <v>146</v>
      </c>
      <c r="B7" s="429"/>
      <c r="C7" s="429"/>
      <c r="D7" s="429"/>
      <c r="E7" s="429"/>
      <c r="F7" s="429"/>
      <c r="G7" s="21"/>
      <c r="H7" s="21"/>
      <c r="I7" s="21"/>
      <c r="J7" s="21"/>
      <c r="K7" s="21"/>
      <c r="L7" s="21"/>
      <c r="M7" s="21"/>
      <c r="N7" s="21"/>
      <c r="O7" s="21"/>
      <c r="P7" s="22"/>
    </row>
    <row r="8" spans="1:18" ht="31.5" customHeight="1" x14ac:dyDescent="0.25">
      <c r="A8" s="430" t="s">
        <v>111</v>
      </c>
      <c r="B8" s="431"/>
      <c r="C8" s="431"/>
      <c r="D8" s="432"/>
      <c r="E8" s="430" t="s">
        <v>110</v>
      </c>
      <c r="F8" s="431"/>
      <c r="G8" s="431"/>
      <c r="H8" s="431"/>
      <c r="I8" s="431"/>
      <c r="J8" s="431"/>
      <c r="K8" s="432"/>
      <c r="L8" s="433" t="s">
        <v>109</v>
      </c>
      <c r="M8" s="433"/>
      <c r="N8" s="433"/>
      <c r="O8" s="433"/>
      <c r="P8" s="434"/>
    </row>
    <row r="9" spans="1:18" ht="22.5" customHeight="1" x14ac:dyDescent="0.25">
      <c r="A9" s="435" t="s">
        <v>108</v>
      </c>
      <c r="B9" s="436"/>
      <c r="C9" s="437" t="s">
        <v>107</v>
      </c>
      <c r="D9" s="438"/>
      <c r="E9" s="439" t="s">
        <v>106</v>
      </c>
      <c r="F9" s="441" t="s">
        <v>101</v>
      </c>
      <c r="G9" s="443" t="s">
        <v>105</v>
      </c>
      <c r="H9" s="444"/>
      <c r="I9" s="445" t="s">
        <v>104</v>
      </c>
      <c r="J9" s="445" t="s">
        <v>103</v>
      </c>
      <c r="K9" s="447" t="s">
        <v>54</v>
      </c>
      <c r="L9" s="449" t="s">
        <v>102</v>
      </c>
      <c r="M9" s="450"/>
      <c r="N9" s="450"/>
      <c r="O9" s="451"/>
      <c r="P9" s="23" t="s">
        <v>101</v>
      </c>
      <c r="R9" s="1">
        <v>29</v>
      </c>
    </row>
    <row r="10" spans="1:18" ht="36.75" customHeight="1" x14ac:dyDescent="0.25">
      <c r="A10" s="24" t="s">
        <v>102</v>
      </c>
      <c r="B10" s="25" t="s">
        <v>101</v>
      </c>
      <c r="C10" s="25" t="s">
        <v>102</v>
      </c>
      <c r="D10" s="26" t="s">
        <v>101</v>
      </c>
      <c r="E10" s="440"/>
      <c r="F10" s="442"/>
      <c r="G10" s="27" t="s">
        <v>100</v>
      </c>
      <c r="H10" s="28" t="s">
        <v>99</v>
      </c>
      <c r="I10" s="446"/>
      <c r="J10" s="446"/>
      <c r="K10" s="448"/>
      <c r="L10" s="452" t="s">
        <v>98</v>
      </c>
      <c r="M10" s="453"/>
      <c r="N10" s="453"/>
      <c r="O10" s="454"/>
      <c r="P10" s="29">
        <v>0</v>
      </c>
    </row>
    <row r="11" spans="1:18" ht="30.95" customHeight="1" x14ac:dyDescent="0.25">
      <c r="A11" s="30" t="s">
        <v>119</v>
      </c>
      <c r="B11" s="31">
        <v>1</v>
      </c>
      <c r="C11" s="32" t="s">
        <v>97</v>
      </c>
      <c r="D11" s="33">
        <v>4</v>
      </c>
      <c r="E11" s="34" t="s">
        <v>96</v>
      </c>
      <c r="F11" s="35">
        <v>4</v>
      </c>
      <c r="G11" s="35">
        <v>4</v>
      </c>
      <c r="H11" s="36">
        <v>0</v>
      </c>
      <c r="I11" s="37">
        <v>0</v>
      </c>
      <c r="J11" s="38">
        <f t="shared" ref="J11:J34" si="0">F11-G11</f>
        <v>0</v>
      </c>
      <c r="K11" s="39"/>
      <c r="L11" s="452" t="s">
        <v>95</v>
      </c>
      <c r="M11" s="453"/>
      <c r="N11" s="453"/>
      <c r="O11" s="454"/>
      <c r="P11" s="29">
        <v>0</v>
      </c>
    </row>
    <row r="12" spans="1:18" ht="30.95" customHeight="1" x14ac:dyDescent="0.25">
      <c r="A12" s="40" t="s">
        <v>94</v>
      </c>
      <c r="B12" s="41">
        <v>1</v>
      </c>
      <c r="C12" s="42" t="s">
        <v>93</v>
      </c>
      <c r="D12" s="43">
        <v>2</v>
      </c>
      <c r="E12" s="44" t="s">
        <v>92</v>
      </c>
      <c r="F12" s="45">
        <v>2</v>
      </c>
      <c r="G12" s="45">
        <v>2</v>
      </c>
      <c r="H12" s="36">
        <v>0</v>
      </c>
      <c r="I12" s="37">
        <v>0</v>
      </c>
      <c r="J12" s="38">
        <f t="shared" si="0"/>
        <v>0</v>
      </c>
      <c r="K12" s="43"/>
      <c r="L12" s="452" t="s">
        <v>91</v>
      </c>
      <c r="M12" s="453"/>
      <c r="N12" s="453"/>
      <c r="O12" s="454"/>
      <c r="P12" s="29">
        <v>1</v>
      </c>
    </row>
    <row r="13" spans="1:18" ht="30.95" customHeight="1" thickBot="1" x14ac:dyDescent="0.3">
      <c r="A13" s="40" t="s">
        <v>90</v>
      </c>
      <c r="B13" s="41">
        <v>4</v>
      </c>
      <c r="C13" s="42" t="s">
        <v>89</v>
      </c>
      <c r="D13" s="43">
        <v>1</v>
      </c>
      <c r="E13" s="44" t="s">
        <v>88</v>
      </c>
      <c r="F13" s="41">
        <v>1</v>
      </c>
      <c r="G13" s="41">
        <v>1</v>
      </c>
      <c r="H13" s="36">
        <v>0</v>
      </c>
      <c r="I13" s="37">
        <v>0</v>
      </c>
      <c r="J13" s="38">
        <f t="shared" si="0"/>
        <v>0</v>
      </c>
      <c r="K13" s="43"/>
      <c r="L13" s="461" t="s">
        <v>87</v>
      </c>
      <c r="M13" s="462"/>
      <c r="N13" s="462"/>
      <c r="O13" s="463"/>
      <c r="P13" s="29">
        <v>1</v>
      </c>
    </row>
    <row r="14" spans="1:18" ht="31.5" customHeight="1" x14ac:dyDescent="0.25">
      <c r="A14" s="40" t="s">
        <v>87</v>
      </c>
      <c r="B14" s="41">
        <v>2</v>
      </c>
      <c r="C14" s="42" t="s">
        <v>86</v>
      </c>
      <c r="D14" s="43">
        <v>1</v>
      </c>
      <c r="E14" s="44" t="s">
        <v>85</v>
      </c>
      <c r="F14" s="41">
        <v>1</v>
      </c>
      <c r="G14" s="41">
        <v>1</v>
      </c>
      <c r="H14" s="36">
        <v>0</v>
      </c>
      <c r="I14" s="37">
        <v>0</v>
      </c>
      <c r="J14" s="38">
        <f t="shared" si="0"/>
        <v>0</v>
      </c>
      <c r="K14" s="43"/>
      <c r="L14" s="464" t="s">
        <v>84</v>
      </c>
      <c r="M14" s="465"/>
      <c r="N14" s="465"/>
      <c r="O14" s="465"/>
      <c r="P14" s="466"/>
    </row>
    <row r="15" spans="1:18" ht="30.95" customHeight="1" x14ac:dyDescent="0.25">
      <c r="A15" s="40" t="s">
        <v>83</v>
      </c>
      <c r="B15" s="41">
        <v>3</v>
      </c>
      <c r="C15" s="42" t="s">
        <v>82</v>
      </c>
      <c r="D15" s="43">
        <v>7</v>
      </c>
      <c r="E15" s="44" t="s">
        <v>81</v>
      </c>
      <c r="F15" s="41">
        <v>6</v>
      </c>
      <c r="G15" s="41">
        <v>5</v>
      </c>
      <c r="H15" s="36">
        <v>0</v>
      </c>
      <c r="I15" s="37">
        <v>0</v>
      </c>
      <c r="J15" s="38">
        <f t="shared" si="0"/>
        <v>1</v>
      </c>
      <c r="K15" s="43"/>
      <c r="L15" s="435" t="s">
        <v>141</v>
      </c>
      <c r="M15" s="467"/>
      <c r="N15" s="467"/>
      <c r="O15" s="467"/>
      <c r="P15" s="438"/>
    </row>
    <row r="16" spans="1:18" ht="30.95" customHeight="1" x14ac:dyDescent="0.25">
      <c r="A16" s="40" t="s">
        <v>80</v>
      </c>
      <c r="B16" s="41">
        <v>2</v>
      </c>
      <c r="C16" s="42" t="s">
        <v>79</v>
      </c>
      <c r="D16" s="43">
        <v>2</v>
      </c>
      <c r="E16" s="44" t="s">
        <v>78</v>
      </c>
      <c r="F16" s="41">
        <v>2</v>
      </c>
      <c r="G16" s="41">
        <v>2</v>
      </c>
      <c r="H16" s="36">
        <v>0</v>
      </c>
      <c r="I16" s="37">
        <v>0</v>
      </c>
      <c r="J16" s="38">
        <f t="shared" si="0"/>
        <v>0</v>
      </c>
      <c r="K16" s="43"/>
      <c r="L16" s="468" t="s">
        <v>77</v>
      </c>
      <c r="M16" s="469"/>
      <c r="N16" s="47"/>
      <c r="O16" s="48" t="s">
        <v>76</v>
      </c>
      <c r="P16" s="49" t="s">
        <v>75</v>
      </c>
    </row>
    <row r="17" spans="1:17" ht="30.95" customHeight="1" thickBot="1" x14ac:dyDescent="0.3">
      <c r="A17" s="40" t="s">
        <v>74</v>
      </c>
      <c r="B17" s="41">
        <v>1</v>
      </c>
      <c r="C17" s="42" t="s">
        <v>73</v>
      </c>
      <c r="D17" s="43">
        <v>1</v>
      </c>
      <c r="E17" s="44" t="s">
        <v>72</v>
      </c>
      <c r="F17" s="41">
        <v>2</v>
      </c>
      <c r="G17" s="41">
        <v>0</v>
      </c>
      <c r="H17" s="36">
        <v>0</v>
      </c>
      <c r="I17" s="37">
        <v>0</v>
      </c>
      <c r="J17" s="38">
        <f t="shared" si="0"/>
        <v>2</v>
      </c>
      <c r="K17" s="43"/>
      <c r="L17" s="470"/>
      <c r="M17" s="471"/>
      <c r="N17" s="50"/>
      <c r="O17" s="51">
        <v>15</v>
      </c>
      <c r="P17" s="52">
        <v>25</v>
      </c>
    </row>
    <row r="18" spans="1:17" ht="30.95" customHeight="1" x14ac:dyDescent="0.25">
      <c r="A18" s="40" t="s">
        <v>71</v>
      </c>
      <c r="B18" s="41">
        <v>1</v>
      </c>
      <c r="C18" s="42" t="s">
        <v>70</v>
      </c>
      <c r="D18" s="43">
        <v>0</v>
      </c>
      <c r="E18" s="44" t="s">
        <v>69</v>
      </c>
      <c r="F18" s="41">
        <v>0</v>
      </c>
      <c r="G18" s="41">
        <v>0</v>
      </c>
      <c r="H18" s="36">
        <v>0</v>
      </c>
      <c r="I18" s="37">
        <v>0</v>
      </c>
      <c r="J18" s="38">
        <f t="shared" si="0"/>
        <v>0</v>
      </c>
      <c r="K18" s="43"/>
      <c r="L18" s="472" t="s">
        <v>68</v>
      </c>
      <c r="M18" s="473"/>
      <c r="N18" s="473"/>
      <c r="O18" s="474"/>
      <c r="P18" s="53"/>
    </row>
    <row r="19" spans="1:17" ht="30.95" customHeight="1" x14ac:dyDescent="0.25">
      <c r="A19" s="40" t="s">
        <v>67</v>
      </c>
      <c r="B19" s="41">
        <v>0</v>
      </c>
      <c r="C19" s="42" t="s">
        <v>66</v>
      </c>
      <c r="D19" s="43">
        <v>3</v>
      </c>
      <c r="E19" s="44" t="s">
        <v>147</v>
      </c>
      <c r="F19" s="41">
        <v>1</v>
      </c>
      <c r="G19" s="41">
        <v>1</v>
      </c>
      <c r="H19" s="36">
        <v>0</v>
      </c>
      <c r="I19" s="37">
        <v>0</v>
      </c>
      <c r="J19" s="38">
        <f t="shared" si="0"/>
        <v>0</v>
      </c>
      <c r="K19" s="43"/>
      <c r="L19" s="475" t="s">
        <v>65</v>
      </c>
      <c r="M19" s="476"/>
      <c r="N19" s="476"/>
      <c r="O19" s="477"/>
      <c r="P19" s="54" t="s">
        <v>150</v>
      </c>
    </row>
    <row r="20" spans="1:17" ht="30.95" customHeight="1" x14ac:dyDescent="0.25">
      <c r="A20" s="40" t="s">
        <v>64</v>
      </c>
      <c r="B20" s="41">
        <v>1</v>
      </c>
      <c r="C20" s="42" t="s">
        <v>63</v>
      </c>
      <c r="D20" s="43">
        <v>5</v>
      </c>
      <c r="E20" s="44" t="s">
        <v>62</v>
      </c>
      <c r="F20" s="41">
        <v>3</v>
      </c>
      <c r="G20" s="41">
        <v>2</v>
      </c>
      <c r="H20" s="36">
        <v>0</v>
      </c>
      <c r="I20" s="37">
        <v>0</v>
      </c>
      <c r="J20" s="38">
        <v>1</v>
      </c>
      <c r="K20" s="43"/>
      <c r="L20" s="422" t="s">
        <v>117</v>
      </c>
      <c r="M20" s="423"/>
      <c r="N20" s="423"/>
      <c r="O20" s="424"/>
      <c r="P20" s="478"/>
    </row>
    <row r="21" spans="1:17" ht="30.95" customHeight="1" thickBot="1" x14ac:dyDescent="0.3">
      <c r="A21" s="40" t="s">
        <v>61</v>
      </c>
      <c r="B21" s="41">
        <v>3</v>
      </c>
      <c r="C21" s="55" t="s">
        <v>60</v>
      </c>
      <c r="D21" s="56">
        <v>2</v>
      </c>
      <c r="E21" s="44" t="s">
        <v>59</v>
      </c>
      <c r="F21" s="41">
        <v>5</v>
      </c>
      <c r="G21" s="41">
        <v>5</v>
      </c>
      <c r="H21" s="36">
        <v>0</v>
      </c>
      <c r="I21" s="37">
        <v>0</v>
      </c>
      <c r="J21" s="38">
        <f t="shared" si="0"/>
        <v>0</v>
      </c>
      <c r="K21" s="43"/>
      <c r="L21" s="425"/>
      <c r="M21" s="426"/>
      <c r="N21" s="426"/>
      <c r="O21" s="427"/>
      <c r="P21" s="479"/>
    </row>
    <row r="22" spans="1:17" ht="42.75" customHeight="1" x14ac:dyDescent="0.25">
      <c r="A22" s="40" t="s">
        <v>58</v>
      </c>
      <c r="B22" s="41">
        <v>0</v>
      </c>
      <c r="C22" s="418" t="s">
        <v>57</v>
      </c>
      <c r="D22" s="419"/>
      <c r="E22" s="44" t="s">
        <v>56</v>
      </c>
      <c r="F22" s="41">
        <v>0</v>
      </c>
      <c r="G22" s="41">
        <v>0</v>
      </c>
      <c r="H22" s="36">
        <v>0</v>
      </c>
      <c r="I22" s="37">
        <v>0</v>
      </c>
      <c r="J22" s="38">
        <f t="shared" si="0"/>
        <v>0</v>
      </c>
      <c r="K22" s="43"/>
      <c r="L22" s="420" t="s">
        <v>55</v>
      </c>
      <c r="M22" s="421"/>
      <c r="N22" s="58" t="s">
        <v>54</v>
      </c>
      <c r="O22" s="57" t="s">
        <v>53</v>
      </c>
      <c r="P22" s="59" t="s">
        <v>52</v>
      </c>
      <c r="Q22" s="1" t="s">
        <v>51</v>
      </c>
    </row>
    <row r="23" spans="1:17" ht="30.95" customHeight="1" x14ac:dyDescent="0.25">
      <c r="A23" s="40" t="s">
        <v>50</v>
      </c>
      <c r="B23" s="41">
        <v>1</v>
      </c>
      <c r="C23" s="55" t="s">
        <v>49</v>
      </c>
      <c r="D23" s="26"/>
      <c r="E23" s="44" t="s">
        <v>48</v>
      </c>
      <c r="F23" s="41">
        <v>1</v>
      </c>
      <c r="G23" s="41">
        <v>0</v>
      </c>
      <c r="H23" s="36">
        <v>0</v>
      </c>
      <c r="I23" s="37">
        <v>0</v>
      </c>
      <c r="J23" s="38">
        <v>1</v>
      </c>
      <c r="K23" s="43"/>
      <c r="L23" s="81" t="s">
        <v>140</v>
      </c>
      <c r="M23" s="80"/>
      <c r="N23" s="83">
        <v>919106</v>
      </c>
      <c r="O23" s="41">
        <v>30</v>
      </c>
      <c r="P23" s="60">
        <v>34565</v>
      </c>
      <c r="Q23" s="8">
        <v>2510</v>
      </c>
    </row>
    <row r="24" spans="1:17" ht="30.95" customHeight="1" x14ac:dyDescent="0.25">
      <c r="A24" s="40" t="s">
        <v>47</v>
      </c>
      <c r="B24" s="41">
        <v>1</v>
      </c>
      <c r="C24" s="61"/>
      <c r="D24" s="26"/>
      <c r="E24" s="44" t="s">
        <v>46</v>
      </c>
      <c r="F24" s="41">
        <v>0</v>
      </c>
      <c r="G24" s="41">
        <v>0</v>
      </c>
      <c r="H24" s="36">
        <v>0</v>
      </c>
      <c r="I24" s="37">
        <v>0</v>
      </c>
      <c r="J24" s="38">
        <f t="shared" si="0"/>
        <v>0</v>
      </c>
      <c r="K24" s="43"/>
      <c r="L24" s="82" t="s">
        <v>142</v>
      </c>
      <c r="M24" s="80"/>
      <c r="N24" s="84">
        <v>1607694</v>
      </c>
      <c r="O24" s="62">
        <v>65</v>
      </c>
      <c r="P24" s="60">
        <f>O24+Q24</f>
        <v>6415</v>
      </c>
      <c r="Q24" s="9">
        <v>6350</v>
      </c>
    </row>
    <row r="25" spans="1:17" ht="30.95" customHeight="1" x14ac:dyDescent="0.25">
      <c r="A25" s="40" t="s">
        <v>45</v>
      </c>
      <c r="B25" s="41">
        <v>1</v>
      </c>
      <c r="C25" s="63"/>
      <c r="D25" s="33"/>
      <c r="E25" s="44" t="s">
        <v>44</v>
      </c>
      <c r="F25" s="41">
        <v>0</v>
      </c>
      <c r="G25" s="41">
        <v>0</v>
      </c>
      <c r="H25" s="36">
        <v>0</v>
      </c>
      <c r="I25" s="37">
        <v>0</v>
      </c>
      <c r="J25" s="38">
        <f t="shared" si="0"/>
        <v>0</v>
      </c>
      <c r="K25" s="43"/>
      <c r="L25" s="455" t="s">
        <v>43</v>
      </c>
      <c r="M25" s="457"/>
      <c r="N25" s="459">
        <v>1726771</v>
      </c>
      <c r="O25" s="480">
        <v>446.4</v>
      </c>
      <c r="P25" s="482">
        <f>O25+Q25</f>
        <v>3906.4</v>
      </c>
      <c r="Q25" s="8">
        <v>3460</v>
      </c>
    </row>
    <row r="26" spans="1:17" ht="30.95" customHeight="1" x14ac:dyDescent="0.25">
      <c r="A26" s="40" t="s">
        <v>42</v>
      </c>
      <c r="B26" s="41">
        <v>0</v>
      </c>
      <c r="C26" s="46"/>
      <c r="D26" s="64"/>
      <c r="E26" s="44" t="s">
        <v>41</v>
      </c>
      <c r="F26" s="41">
        <v>0</v>
      </c>
      <c r="G26" s="41">
        <v>0</v>
      </c>
      <c r="H26" s="36">
        <v>0</v>
      </c>
      <c r="I26" s="37">
        <v>0</v>
      </c>
      <c r="J26" s="38">
        <f t="shared" si="0"/>
        <v>0</v>
      </c>
      <c r="K26" s="43"/>
      <c r="L26" s="456" t="s">
        <v>25</v>
      </c>
      <c r="M26" s="458"/>
      <c r="N26" s="460"/>
      <c r="O26" s="481"/>
      <c r="P26" s="483"/>
      <c r="Q26" s="9">
        <v>0</v>
      </c>
    </row>
    <row r="27" spans="1:17" ht="30.95" customHeight="1" x14ac:dyDescent="0.25">
      <c r="A27" s="40" t="s">
        <v>40</v>
      </c>
      <c r="B27" s="41">
        <v>2</v>
      </c>
      <c r="C27" s="46"/>
      <c r="D27" s="64"/>
      <c r="E27" s="44" t="s">
        <v>39</v>
      </c>
      <c r="F27" s="41">
        <v>1</v>
      </c>
      <c r="G27" s="41">
        <v>0</v>
      </c>
      <c r="H27" s="36">
        <v>0</v>
      </c>
      <c r="I27" s="37">
        <v>0</v>
      </c>
      <c r="J27" s="38">
        <f t="shared" si="0"/>
        <v>1</v>
      </c>
      <c r="K27" s="43"/>
      <c r="L27" s="455" t="s">
        <v>38</v>
      </c>
      <c r="M27" s="457"/>
      <c r="N27" s="459"/>
      <c r="O27" s="41"/>
      <c r="P27" s="60"/>
      <c r="Q27" s="8">
        <v>0</v>
      </c>
    </row>
    <row r="28" spans="1:17" ht="30.95" customHeight="1" x14ac:dyDescent="0.25">
      <c r="A28" s="40" t="s">
        <v>37</v>
      </c>
      <c r="B28" s="41">
        <v>0</v>
      </c>
      <c r="C28" s="46"/>
      <c r="D28" s="64"/>
      <c r="E28" s="44" t="s">
        <v>36</v>
      </c>
      <c r="F28" s="41">
        <v>0</v>
      </c>
      <c r="G28" s="41">
        <v>0</v>
      </c>
      <c r="H28" s="36">
        <v>0</v>
      </c>
      <c r="I28" s="37">
        <v>0</v>
      </c>
      <c r="J28" s="38">
        <f t="shared" si="0"/>
        <v>0</v>
      </c>
      <c r="K28" s="43"/>
      <c r="L28" s="456" t="s">
        <v>35</v>
      </c>
      <c r="M28" s="458"/>
      <c r="N28" s="460"/>
      <c r="O28" s="62"/>
      <c r="P28" s="60"/>
      <c r="Q28" s="9">
        <v>0</v>
      </c>
    </row>
    <row r="29" spans="1:17" ht="30.95" customHeight="1" x14ac:dyDescent="0.25">
      <c r="A29" s="40" t="s">
        <v>34</v>
      </c>
      <c r="B29" s="41">
        <v>3</v>
      </c>
      <c r="C29" s="65"/>
      <c r="D29" s="66"/>
      <c r="E29" s="44" t="s">
        <v>33</v>
      </c>
      <c r="F29" s="41">
        <v>0</v>
      </c>
      <c r="G29" s="41">
        <v>0</v>
      </c>
      <c r="H29" s="36">
        <v>0</v>
      </c>
      <c r="I29" s="37">
        <v>0</v>
      </c>
      <c r="J29" s="38">
        <f t="shared" si="0"/>
        <v>0</v>
      </c>
      <c r="K29" s="43"/>
      <c r="L29" s="455" t="s">
        <v>32</v>
      </c>
      <c r="M29" s="457"/>
      <c r="N29" s="459"/>
      <c r="O29" s="41"/>
      <c r="P29" s="60"/>
      <c r="Q29" s="8">
        <v>0</v>
      </c>
    </row>
    <row r="30" spans="1:17" ht="30.95" customHeight="1" x14ac:dyDescent="0.25">
      <c r="A30" s="40" t="s">
        <v>31</v>
      </c>
      <c r="B30" s="41">
        <v>0</v>
      </c>
      <c r="C30" s="418" t="s">
        <v>30</v>
      </c>
      <c r="D30" s="419"/>
      <c r="E30" s="44" t="s">
        <v>29</v>
      </c>
      <c r="F30" s="41">
        <v>0</v>
      </c>
      <c r="G30" s="41">
        <v>0</v>
      </c>
      <c r="H30" s="36">
        <v>0</v>
      </c>
      <c r="I30" s="37">
        <v>0</v>
      </c>
      <c r="J30" s="38">
        <f t="shared" si="0"/>
        <v>0</v>
      </c>
      <c r="K30" s="43"/>
      <c r="L30" s="456"/>
      <c r="M30" s="458"/>
      <c r="N30" s="460"/>
      <c r="O30" s="62"/>
      <c r="P30" s="60"/>
      <c r="Q30" s="9">
        <v>0</v>
      </c>
    </row>
    <row r="31" spans="1:17" ht="30.95" customHeight="1" x14ac:dyDescent="0.25">
      <c r="A31" s="40" t="s">
        <v>28</v>
      </c>
      <c r="B31" s="41">
        <v>5</v>
      </c>
      <c r="C31" s="493">
        <f>SUM(B11:B33,D11:D21,D23:D25)</f>
        <v>67</v>
      </c>
      <c r="D31" s="496" t="s">
        <v>27</v>
      </c>
      <c r="E31" s="44" t="s">
        <v>26</v>
      </c>
      <c r="F31" s="41">
        <v>0</v>
      </c>
      <c r="G31" s="41">
        <v>0</v>
      </c>
      <c r="H31" s="36">
        <v>0</v>
      </c>
      <c r="I31" s="37">
        <v>0</v>
      </c>
      <c r="J31" s="38">
        <f t="shared" si="0"/>
        <v>0</v>
      </c>
      <c r="K31" s="43"/>
      <c r="L31" s="455" t="s">
        <v>25</v>
      </c>
      <c r="M31" s="498"/>
      <c r="N31" s="459"/>
      <c r="O31" s="41"/>
      <c r="P31" s="60"/>
      <c r="Q31" s="8">
        <v>0</v>
      </c>
    </row>
    <row r="32" spans="1:17" ht="30.95" customHeight="1" x14ac:dyDescent="0.25">
      <c r="A32" s="40" t="s">
        <v>24</v>
      </c>
      <c r="B32" s="41">
        <v>5</v>
      </c>
      <c r="C32" s="494"/>
      <c r="D32" s="496"/>
      <c r="E32" s="44" t="s">
        <v>23</v>
      </c>
      <c r="F32" s="41">
        <v>1</v>
      </c>
      <c r="G32" s="41">
        <v>1</v>
      </c>
      <c r="H32" s="36">
        <v>0</v>
      </c>
      <c r="I32" s="37">
        <v>0</v>
      </c>
      <c r="J32" s="38">
        <f t="shared" si="0"/>
        <v>0</v>
      </c>
      <c r="K32" s="43"/>
      <c r="L32" s="456"/>
      <c r="M32" s="499"/>
      <c r="N32" s="460"/>
      <c r="O32" s="62"/>
      <c r="P32" s="60"/>
      <c r="Q32" s="9">
        <v>0</v>
      </c>
    </row>
    <row r="33" spans="1:17" ht="30.95" customHeight="1" thickBot="1" x14ac:dyDescent="0.3">
      <c r="A33" s="67" t="s">
        <v>22</v>
      </c>
      <c r="B33" s="68">
        <v>2</v>
      </c>
      <c r="C33" s="495"/>
      <c r="D33" s="497"/>
      <c r="E33" s="44" t="s">
        <v>21</v>
      </c>
      <c r="F33" s="41">
        <v>0</v>
      </c>
      <c r="G33" s="41">
        <v>0</v>
      </c>
      <c r="H33" s="36">
        <v>0</v>
      </c>
      <c r="I33" s="37">
        <v>0</v>
      </c>
      <c r="J33" s="38">
        <f t="shared" si="0"/>
        <v>0</v>
      </c>
      <c r="K33" s="43"/>
      <c r="L33" s="455" t="s">
        <v>20</v>
      </c>
      <c r="M33" s="457"/>
      <c r="N33" s="459"/>
      <c r="O33" s="41"/>
      <c r="P33" s="60"/>
      <c r="Q33" s="8">
        <v>0</v>
      </c>
    </row>
    <row r="34" spans="1:17" ht="30.95" customHeight="1" x14ac:dyDescent="0.25">
      <c r="A34" s="500" t="s">
        <v>19</v>
      </c>
      <c r="B34" s="501"/>
      <c r="C34" s="501"/>
      <c r="D34" s="501"/>
      <c r="E34" s="44" t="s">
        <v>18</v>
      </c>
      <c r="F34" s="41">
        <v>0</v>
      </c>
      <c r="G34" s="41">
        <v>0</v>
      </c>
      <c r="H34" s="36">
        <v>0</v>
      </c>
      <c r="I34" s="37">
        <v>0</v>
      </c>
      <c r="J34" s="38">
        <f t="shared" si="0"/>
        <v>0</v>
      </c>
      <c r="K34" s="43"/>
      <c r="L34" s="456"/>
      <c r="M34" s="458"/>
      <c r="N34" s="460"/>
      <c r="O34" s="62"/>
      <c r="P34" s="60"/>
      <c r="Q34" s="9">
        <v>0</v>
      </c>
    </row>
    <row r="35" spans="1:17" ht="30.95" customHeight="1" x14ac:dyDescent="0.25">
      <c r="A35" s="484" t="s">
        <v>136</v>
      </c>
      <c r="B35" s="485"/>
      <c r="C35" s="485"/>
      <c r="D35" s="486"/>
      <c r="E35" s="490" t="s">
        <v>17</v>
      </c>
      <c r="F35" s="480">
        <f>SUM(F11:F34)</f>
        <v>30</v>
      </c>
      <c r="G35" s="480">
        <f>SUM(G11:G34)</f>
        <v>24</v>
      </c>
      <c r="H35" s="480">
        <f>SUM(H11:H34)</f>
        <v>0</v>
      </c>
      <c r="I35" s="480">
        <f>SUM(I11:I34)</f>
        <v>0</v>
      </c>
      <c r="J35" s="480">
        <f>SUM(J11:J34)</f>
        <v>6</v>
      </c>
      <c r="K35" s="504">
        <f t="shared" ref="K35" si="1">K11+K12+K13+K14+K15+K16+K17+K18+K19+K20+K21+K22+K23+K24+K25+K26+K27+K28+K29+K30+K31+K32+K33+K34</f>
        <v>0</v>
      </c>
      <c r="L35" s="455" t="s">
        <v>16</v>
      </c>
      <c r="M35" s="457" t="s">
        <v>120</v>
      </c>
      <c r="N35" s="459"/>
      <c r="O35" s="69"/>
      <c r="P35" s="60"/>
      <c r="Q35" s="8">
        <v>0</v>
      </c>
    </row>
    <row r="36" spans="1:17" ht="30.95" customHeight="1" thickBot="1" x14ac:dyDescent="0.3">
      <c r="A36" s="487"/>
      <c r="B36" s="488"/>
      <c r="C36" s="488"/>
      <c r="D36" s="489"/>
      <c r="E36" s="491"/>
      <c r="F36" s="492"/>
      <c r="G36" s="492"/>
      <c r="H36" s="492"/>
      <c r="I36" s="492"/>
      <c r="J36" s="492"/>
      <c r="K36" s="505"/>
      <c r="L36" s="506"/>
      <c r="M36" s="507"/>
      <c r="N36" s="460"/>
      <c r="O36" s="70"/>
      <c r="P36" s="60"/>
      <c r="Q36" s="7">
        <v>0</v>
      </c>
    </row>
    <row r="37" spans="1:17" ht="33" customHeight="1" thickBot="1" x14ac:dyDescent="0.3">
      <c r="A37" s="561" t="s">
        <v>15</v>
      </c>
      <c r="B37" s="515"/>
      <c r="C37" s="516"/>
      <c r="D37" s="561" t="s">
        <v>118</v>
      </c>
      <c r="E37" s="515"/>
      <c r="F37" s="515"/>
      <c r="G37" s="515"/>
      <c r="H37" s="516"/>
      <c r="I37" s="501" t="s">
        <v>14</v>
      </c>
      <c r="J37" s="501"/>
      <c r="K37" s="501"/>
      <c r="L37" s="501"/>
      <c r="M37" s="501"/>
      <c r="N37" s="501"/>
      <c r="O37" s="501"/>
      <c r="P37" s="508"/>
      <c r="Q37" s="2"/>
    </row>
    <row r="38" spans="1:17" s="3" customFormat="1" ht="32.25" hidden="1" customHeight="1" x14ac:dyDescent="0.25">
      <c r="A38" s="71" t="s">
        <v>13</v>
      </c>
      <c r="B38" s="530"/>
      <c r="C38" s="531"/>
      <c r="D38" s="71"/>
      <c r="E38" s="530"/>
      <c r="F38" s="531"/>
      <c r="G38" s="71"/>
      <c r="H38" s="72"/>
      <c r="I38" s="511" t="s">
        <v>12</v>
      </c>
      <c r="J38" s="511"/>
      <c r="K38" s="511"/>
      <c r="L38" s="511"/>
      <c r="M38" s="511"/>
      <c r="N38" s="511"/>
      <c r="O38" s="511"/>
      <c r="P38" s="512"/>
      <c r="Q38" s="4"/>
    </row>
    <row r="39" spans="1:17" s="3" customFormat="1" ht="8.25" hidden="1" customHeight="1" x14ac:dyDescent="0.25">
      <c r="A39" s="71"/>
      <c r="B39" s="530"/>
      <c r="C39" s="531"/>
      <c r="D39" s="71"/>
      <c r="E39" s="530"/>
      <c r="F39" s="531"/>
      <c r="G39" s="71"/>
      <c r="H39" s="72"/>
      <c r="I39" s="511"/>
      <c r="J39" s="511"/>
      <c r="K39" s="511"/>
      <c r="L39" s="511"/>
      <c r="M39" s="511"/>
      <c r="N39" s="511"/>
      <c r="O39" s="511"/>
      <c r="P39" s="512"/>
      <c r="Q39" s="4"/>
    </row>
    <row r="40" spans="1:17" s="3" customFormat="1" ht="30" hidden="1" customHeight="1" x14ac:dyDescent="0.25">
      <c r="A40" s="71" t="s">
        <v>11</v>
      </c>
      <c r="B40" s="530"/>
      <c r="C40" s="531"/>
      <c r="D40" s="73"/>
      <c r="E40" s="578"/>
      <c r="F40" s="531"/>
      <c r="G40" s="71"/>
      <c r="H40" s="72"/>
      <c r="I40" s="511"/>
      <c r="J40" s="511"/>
      <c r="K40" s="511"/>
      <c r="L40" s="511"/>
      <c r="M40" s="511"/>
      <c r="N40" s="511"/>
      <c r="O40" s="511"/>
      <c r="P40" s="512"/>
      <c r="Q40" s="4"/>
    </row>
    <row r="41" spans="1:17" s="3" customFormat="1" ht="30" customHeight="1" thickBot="1" x14ac:dyDescent="0.3">
      <c r="A41" s="519" t="s">
        <v>152</v>
      </c>
      <c r="B41" s="520"/>
      <c r="C41" s="520"/>
      <c r="D41" s="522" t="s">
        <v>121</v>
      </c>
      <c r="E41" s="523"/>
      <c r="F41" s="74" t="s">
        <v>124</v>
      </c>
      <c r="G41" s="524" t="s">
        <v>122</v>
      </c>
      <c r="H41" s="525"/>
      <c r="I41" s="502"/>
      <c r="J41" s="502"/>
      <c r="K41" s="502"/>
      <c r="L41" s="502"/>
      <c r="M41" s="502"/>
      <c r="N41" s="502"/>
      <c r="O41" s="502"/>
      <c r="P41" s="503"/>
      <c r="Q41" s="4"/>
    </row>
    <row r="42" spans="1:17" s="3" customFormat="1" ht="30" customHeight="1" thickBot="1" x14ac:dyDescent="0.3">
      <c r="A42" s="519" t="s">
        <v>151</v>
      </c>
      <c r="B42" s="520"/>
      <c r="C42" s="521"/>
      <c r="D42" s="579" t="s">
        <v>125</v>
      </c>
      <c r="E42" s="580"/>
      <c r="F42" s="75" t="s">
        <v>123</v>
      </c>
      <c r="G42" s="524"/>
      <c r="H42" s="525"/>
      <c r="I42" s="502"/>
      <c r="J42" s="502"/>
      <c r="K42" s="502"/>
      <c r="L42" s="502"/>
      <c r="M42" s="502"/>
      <c r="N42" s="502"/>
      <c r="O42" s="502"/>
      <c r="P42" s="503"/>
      <c r="Q42" s="4"/>
    </row>
    <row r="43" spans="1:17" s="3" customFormat="1" ht="33.6" customHeight="1" thickBot="1" x14ac:dyDescent="0.3">
      <c r="A43" s="519" t="s">
        <v>154</v>
      </c>
      <c r="B43" s="520"/>
      <c r="C43" s="521"/>
      <c r="D43" s="579" t="s">
        <v>126</v>
      </c>
      <c r="E43" s="580"/>
      <c r="F43" s="75" t="s">
        <v>123</v>
      </c>
      <c r="G43" s="524"/>
      <c r="H43" s="525"/>
      <c r="I43" s="502"/>
      <c r="J43" s="502"/>
      <c r="K43" s="502"/>
      <c r="L43" s="502"/>
      <c r="M43" s="502"/>
      <c r="N43" s="502"/>
      <c r="O43" s="502"/>
      <c r="P43" s="503"/>
      <c r="Q43" s="4"/>
    </row>
    <row r="44" spans="1:17" s="3" customFormat="1" ht="30" customHeight="1" thickBot="1" x14ac:dyDescent="0.3">
      <c r="A44" s="519" t="s">
        <v>153</v>
      </c>
      <c r="B44" s="520"/>
      <c r="C44" s="521"/>
      <c r="D44" s="579" t="s">
        <v>129</v>
      </c>
      <c r="E44" s="580"/>
      <c r="F44" s="75" t="s">
        <v>123</v>
      </c>
      <c r="G44" s="524"/>
      <c r="H44" s="525"/>
      <c r="I44" s="513"/>
      <c r="J44" s="513"/>
      <c r="K44" s="513"/>
      <c r="L44" s="513"/>
      <c r="M44" s="513"/>
      <c r="N44" s="513"/>
      <c r="O44" s="513"/>
      <c r="P44" s="514"/>
      <c r="Q44" s="4"/>
    </row>
    <row r="45" spans="1:17" s="3" customFormat="1" ht="30" customHeight="1" thickBot="1" x14ac:dyDescent="0.3">
      <c r="A45" s="519"/>
      <c r="B45" s="520"/>
      <c r="C45" s="521"/>
      <c r="D45" s="579" t="s">
        <v>130</v>
      </c>
      <c r="E45" s="580"/>
      <c r="F45" s="75" t="s">
        <v>123</v>
      </c>
      <c r="G45" s="524"/>
      <c r="H45" s="525"/>
      <c r="I45" s="513"/>
      <c r="J45" s="513"/>
      <c r="K45" s="513"/>
      <c r="L45" s="513"/>
      <c r="M45" s="513"/>
      <c r="N45" s="513"/>
      <c r="O45" s="513"/>
      <c r="P45" s="514"/>
      <c r="Q45" s="4"/>
    </row>
    <row r="46" spans="1:17" s="5" customFormat="1" ht="30" customHeight="1" thickBot="1" x14ac:dyDescent="0.3">
      <c r="A46" s="519"/>
      <c r="B46" s="520"/>
      <c r="C46" s="521"/>
      <c r="D46" s="579" t="s">
        <v>128</v>
      </c>
      <c r="E46" s="580"/>
      <c r="F46" s="75" t="s">
        <v>123</v>
      </c>
      <c r="G46" s="524"/>
      <c r="H46" s="525"/>
      <c r="I46" s="515" t="s">
        <v>10</v>
      </c>
      <c r="J46" s="515"/>
      <c r="K46" s="515"/>
      <c r="L46" s="515"/>
      <c r="M46" s="515"/>
      <c r="N46" s="515"/>
      <c r="O46" s="515"/>
      <c r="P46" s="516"/>
      <c r="Q46" s="6"/>
    </row>
    <row r="47" spans="1:17" s="3" customFormat="1" ht="26.25" hidden="1" customHeight="1" x14ac:dyDescent="0.25">
      <c r="A47" s="519"/>
      <c r="B47" s="520"/>
      <c r="C47" s="521"/>
      <c r="D47" s="579"/>
      <c r="E47" s="580"/>
      <c r="F47" s="76"/>
      <c r="G47" s="524"/>
      <c r="H47" s="525"/>
      <c r="I47" s="511"/>
      <c r="J47" s="511"/>
      <c r="K47" s="511"/>
      <c r="L47" s="511"/>
      <c r="M47" s="511"/>
      <c r="N47" s="511"/>
      <c r="O47" s="511"/>
      <c r="P47" s="512"/>
      <c r="Q47" s="4"/>
    </row>
    <row r="48" spans="1:17" s="3" customFormat="1" ht="26.25" hidden="1" customHeight="1" x14ac:dyDescent="0.25">
      <c r="A48" s="519"/>
      <c r="B48" s="520"/>
      <c r="C48" s="521"/>
      <c r="D48" s="579"/>
      <c r="E48" s="580"/>
      <c r="F48" s="76"/>
      <c r="G48" s="524"/>
      <c r="H48" s="525"/>
      <c r="I48" s="511"/>
      <c r="J48" s="511"/>
      <c r="K48" s="511"/>
      <c r="L48" s="511"/>
      <c r="M48" s="511"/>
      <c r="N48" s="511"/>
      <c r="O48" s="511"/>
      <c r="P48" s="512"/>
      <c r="Q48" s="4"/>
    </row>
    <row r="49" spans="1:17" s="3" customFormat="1" ht="30" customHeight="1" thickBot="1" x14ac:dyDescent="0.3">
      <c r="A49" s="519"/>
      <c r="B49" s="520"/>
      <c r="C49" s="521"/>
      <c r="D49" s="579" t="s">
        <v>127</v>
      </c>
      <c r="E49" s="580"/>
      <c r="F49" s="74" t="s">
        <v>131</v>
      </c>
      <c r="G49" s="524"/>
      <c r="H49" s="525"/>
      <c r="I49" s="509" t="s">
        <v>143</v>
      </c>
      <c r="J49" s="509"/>
      <c r="K49" s="509"/>
      <c r="L49" s="509"/>
      <c r="M49" s="509"/>
      <c r="N49" s="509"/>
      <c r="O49" s="509"/>
      <c r="P49" s="510"/>
      <c r="Q49" s="4"/>
    </row>
    <row r="50" spans="1:17" s="3" customFormat="1" ht="34.5" hidden="1" customHeight="1" x14ac:dyDescent="0.25">
      <c r="A50" s="519"/>
      <c r="B50" s="520"/>
      <c r="C50" s="521"/>
      <c r="D50" s="522"/>
      <c r="E50" s="523"/>
      <c r="F50" s="76"/>
      <c r="G50" s="524"/>
      <c r="H50" s="525"/>
      <c r="I50" s="528"/>
      <c r="J50" s="528"/>
      <c r="K50" s="528"/>
      <c r="L50" s="528"/>
      <c r="M50" s="528"/>
      <c r="N50" s="528"/>
      <c r="O50" s="528"/>
      <c r="P50" s="529"/>
      <c r="Q50" s="4"/>
    </row>
    <row r="51" spans="1:17" s="3" customFormat="1" ht="27" hidden="1" customHeight="1" thickBot="1" x14ac:dyDescent="0.3">
      <c r="A51" s="519"/>
      <c r="B51" s="520"/>
      <c r="C51" s="521"/>
      <c r="D51" s="522"/>
      <c r="E51" s="523"/>
      <c r="F51" s="76"/>
      <c r="G51" s="524"/>
      <c r="H51" s="525"/>
      <c r="I51" s="85"/>
      <c r="J51" s="85"/>
      <c r="K51" s="85"/>
      <c r="L51" s="85"/>
      <c r="M51" s="85"/>
      <c r="N51" s="85"/>
      <c r="O51" s="85"/>
      <c r="P51" s="86"/>
      <c r="Q51" s="4"/>
    </row>
    <row r="52" spans="1:17" s="3" customFormat="1" ht="30" customHeight="1" thickBot="1" x14ac:dyDescent="0.3">
      <c r="A52" s="519"/>
      <c r="B52" s="520"/>
      <c r="C52" s="521"/>
      <c r="D52" s="522"/>
      <c r="E52" s="523"/>
      <c r="F52" s="76"/>
      <c r="G52" s="524"/>
      <c r="H52" s="525"/>
      <c r="I52" s="574" t="s">
        <v>144</v>
      </c>
      <c r="J52" s="574"/>
      <c r="K52" s="574"/>
      <c r="L52" s="574"/>
      <c r="M52" s="574"/>
      <c r="N52" s="574"/>
      <c r="O52" s="574"/>
      <c r="P52" s="575"/>
      <c r="Q52" s="4"/>
    </row>
    <row r="53" spans="1:17" ht="30" customHeight="1" thickBot="1" x14ac:dyDescent="0.3">
      <c r="A53" s="519"/>
      <c r="B53" s="520"/>
      <c r="C53" s="521"/>
      <c r="D53" s="522"/>
      <c r="E53" s="523"/>
      <c r="F53" s="76"/>
      <c r="G53" s="524"/>
      <c r="H53" s="525"/>
      <c r="I53" s="576"/>
      <c r="J53" s="576"/>
      <c r="K53" s="576"/>
      <c r="L53" s="576"/>
      <c r="M53" s="576"/>
      <c r="N53" s="576"/>
      <c r="O53" s="576"/>
      <c r="P53" s="577"/>
      <c r="Q53" s="2"/>
    </row>
    <row r="54" spans="1:17" ht="32.25" hidden="1" customHeight="1" x14ac:dyDescent="0.25">
      <c r="A54" s="519"/>
      <c r="B54" s="520"/>
      <c r="C54" s="521"/>
      <c r="D54" s="522"/>
      <c r="E54" s="523"/>
      <c r="F54" s="76"/>
      <c r="G54" s="524"/>
      <c r="H54" s="525"/>
      <c r="I54" s="537"/>
      <c r="J54" s="537"/>
      <c r="K54" s="537"/>
      <c r="L54" s="537"/>
      <c r="M54" s="537"/>
      <c r="N54" s="537"/>
      <c r="O54" s="537"/>
      <c r="P54" s="538"/>
      <c r="Q54" s="2"/>
    </row>
    <row r="55" spans="1:17" ht="32.25" hidden="1" customHeight="1" x14ac:dyDescent="0.25">
      <c r="A55" s="519"/>
      <c r="B55" s="520"/>
      <c r="C55" s="521"/>
      <c r="D55" s="522"/>
      <c r="E55" s="523"/>
      <c r="F55" s="76"/>
      <c r="G55" s="524"/>
      <c r="H55" s="525"/>
      <c r="I55" s="517"/>
      <c r="J55" s="517"/>
      <c r="K55" s="517"/>
      <c r="L55" s="517"/>
      <c r="M55" s="517"/>
      <c r="N55" s="517"/>
      <c r="O55" s="517"/>
      <c r="P55" s="518"/>
      <c r="Q55" s="2"/>
    </row>
    <row r="56" spans="1:17" ht="32.25" hidden="1" customHeight="1" x14ac:dyDescent="0.25">
      <c r="A56" s="519"/>
      <c r="B56" s="520"/>
      <c r="C56" s="521"/>
      <c r="D56" s="522"/>
      <c r="E56" s="523"/>
      <c r="F56" s="76"/>
      <c r="G56" s="524"/>
      <c r="H56" s="525"/>
      <c r="I56" s="517"/>
      <c r="J56" s="517"/>
      <c r="K56" s="517"/>
      <c r="L56" s="517"/>
      <c r="M56" s="517"/>
      <c r="N56" s="517"/>
      <c r="O56" s="517"/>
      <c r="P56" s="518"/>
      <c r="Q56" s="2"/>
    </row>
    <row r="57" spans="1:17" ht="28.5" customHeight="1" thickBot="1" x14ac:dyDescent="0.3">
      <c r="A57" s="519"/>
      <c r="B57" s="520"/>
      <c r="C57" s="521"/>
      <c r="D57" s="522"/>
      <c r="E57" s="523"/>
      <c r="F57" s="76"/>
      <c r="G57" s="524"/>
      <c r="H57" s="525"/>
      <c r="I57" s="520"/>
      <c r="J57" s="520"/>
      <c r="K57" s="520"/>
      <c r="L57" s="520"/>
      <c r="M57" s="520"/>
      <c r="N57" s="520"/>
      <c r="O57" s="520"/>
      <c r="P57" s="521"/>
      <c r="Q57" s="2"/>
    </row>
    <row r="58" spans="1:17" ht="31.5" customHeight="1" thickBot="1" x14ac:dyDescent="0.3">
      <c r="A58" s="519"/>
      <c r="B58" s="520"/>
      <c r="C58" s="521"/>
      <c r="D58" s="522"/>
      <c r="E58" s="523"/>
      <c r="F58" s="76"/>
      <c r="G58" s="524"/>
      <c r="H58" s="525"/>
      <c r="I58" s="537"/>
      <c r="J58" s="537"/>
      <c r="K58" s="537"/>
      <c r="L58" s="537"/>
      <c r="M58" s="537"/>
      <c r="N58" s="537"/>
      <c r="O58" s="537"/>
      <c r="P58" s="538"/>
      <c r="Q58" s="2"/>
    </row>
    <row r="59" spans="1:17" ht="30" customHeight="1" thickBot="1" x14ac:dyDescent="0.3">
      <c r="A59" s="519"/>
      <c r="B59" s="520"/>
      <c r="C59" s="521"/>
      <c r="D59" s="522"/>
      <c r="E59" s="523"/>
      <c r="F59" s="76"/>
      <c r="G59" s="524"/>
      <c r="H59" s="525"/>
      <c r="I59" s="537"/>
      <c r="J59" s="537"/>
      <c r="K59" s="537"/>
      <c r="L59" s="537"/>
      <c r="M59" s="537"/>
      <c r="N59" s="537"/>
      <c r="O59" s="537"/>
      <c r="P59" s="538"/>
      <c r="Q59" s="2"/>
    </row>
    <row r="60" spans="1:17" ht="30" customHeight="1" thickBot="1" x14ac:dyDescent="0.3">
      <c r="A60" s="519"/>
      <c r="B60" s="520"/>
      <c r="C60" s="521"/>
      <c r="D60" s="522"/>
      <c r="E60" s="523"/>
      <c r="F60" s="76"/>
      <c r="G60" s="524"/>
      <c r="H60" s="525"/>
      <c r="I60" s="515" t="s">
        <v>9</v>
      </c>
      <c r="J60" s="515"/>
      <c r="K60" s="515"/>
      <c r="L60" s="515"/>
      <c r="M60" s="515"/>
      <c r="N60" s="515"/>
      <c r="O60" s="515"/>
      <c r="P60" s="516"/>
      <c r="Q60" s="2"/>
    </row>
    <row r="61" spans="1:17" ht="30.6" customHeight="1" thickBot="1" x14ac:dyDescent="0.3">
      <c r="A61" s="519"/>
      <c r="B61" s="520"/>
      <c r="C61" s="521"/>
      <c r="D61" s="522"/>
      <c r="E61" s="523"/>
      <c r="F61" s="76"/>
      <c r="G61" s="524"/>
      <c r="H61" s="525"/>
      <c r="I61" s="528" t="s">
        <v>145</v>
      </c>
      <c r="J61" s="528"/>
      <c r="K61" s="528"/>
      <c r="L61" s="528"/>
      <c r="M61" s="528"/>
      <c r="N61" s="528"/>
      <c r="O61" s="528"/>
      <c r="P61" s="529"/>
      <c r="Q61" s="2"/>
    </row>
    <row r="62" spans="1:17" ht="33.75" hidden="1" customHeight="1" thickBot="1" x14ac:dyDescent="0.3">
      <c r="A62" s="571"/>
      <c r="B62" s="572"/>
      <c r="C62" s="572"/>
      <c r="D62" s="572"/>
      <c r="E62" s="572"/>
      <c r="F62" s="572"/>
      <c r="G62" s="572"/>
      <c r="H62" s="573"/>
      <c r="I62" s="527"/>
      <c r="J62" s="528"/>
      <c r="K62" s="528"/>
      <c r="L62" s="528"/>
      <c r="M62" s="528"/>
      <c r="N62" s="528"/>
      <c r="O62" s="528"/>
      <c r="P62" s="529"/>
      <c r="Q62" s="2"/>
    </row>
    <row r="63" spans="1:17" ht="37.5" hidden="1" customHeight="1" thickBot="1" x14ac:dyDescent="0.3">
      <c r="A63" s="526"/>
      <c r="B63" s="502"/>
      <c r="C63" s="502"/>
      <c r="D63" s="502"/>
      <c r="E63" s="502"/>
      <c r="F63" s="502"/>
      <c r="G63" s="502"/>
      <c r="H63" s="503"/>
      <c r="I63" s="527"/>
      <c r="J63" s="528"/>
      <c r="K63" s="528"/>
      <c r="L63" s="528"/>
      <c r="M63" s="528"/>
      <c r="N63" s="528"/>
      <c r="O63" s="528"/>
      <c r="P63" s="529"/>
      <c r="Q63" s="2"/>
    </row>
    <row r="64" spans="1:17" ht="27.75" customHeight="1" thickBot="1" x14ac:dyDescent="0.3">
      <c r="A64" s="71" t="s">
        <v>8</v>
      </c>
      <c r="B64" s="530" t="s">
        <v>7</v>
      </c>
      <c r="C64" s="531"/>
      <c r="D64" s="530" t="s">
        <v>6</v>
      </c>
      <c r="E64" s="531"/>
      <c r="F64" s="532"/>
      <c r="G64" s="533"/>
      <c r="H64" s="534"/>
      <c r="I64" s="527"/>
      <c r="J64" s="528"/>
      <c r="K64" s="528"/>
      <c r="L64" s="528"/>
      <c r="M64" s="528"/>
      <c r="N64" s="528"/>
      <c r="O64" s="528"/>
      <c r="P64" s="529"/>
      <c r="Q64" s="2"/>
    </row>
    <row r="65" spans="1:18" ht="30" customHeight="1" x14ac:dyDescent="0.25">
      <c r="A65" s="77" t="s">
        <v>5</v>
      </c>
      <c r="B65" s="535">
        <v>0</v>
      </c>
      <c r="C65" s="536"/>
      <c r="D65" s="562">
        <v>1</v>
      </c>
      <c r="E65" s="563"/>
      <c r="F65" s="564">
        <v>0</v>
      </c>
      <c r="G65" s="565"/>
      <c r="H65" s="566"/>
      <c r="I65" s="545"/>
      <c r="J65" s="546"/>
      <c r="K65" s="546"/>
      <c r="L65" s="546"/>
      <c r="M65" s="546"/>
      <c r="N65" s="546"/>
      <c r="O65" s="546"/>
      <c r="P65" s="547"/>
      <c r="Q65" s="2"/>
    </row>
    <row r="66" spans="1:18" ht="30" customHeight="1" x14ac:dyDescent="0.25">
      <c r="A66" s="78" t="s">
        <v>4</v>
      </c>
      <c r="B66" s="557">
        <v>45</v>
      </c>
      <c r="C66" s="558"/>
      <c r="D66" s="557">
        <v>33</v>
      </c>
      <c r="E66" s="558"/>
      <c r="F66" s="557"/>
      <c r="G66" s="559"/>
      <c r="H66" s="560"/>
      <c r="I66" s="545"/>
      <c r="J66" s="546"/>
      <c r="K66" s="546"/>
      <c r="L66" s="546"/>
      <c r="M66" s="546"/>
      <c r="N66" s="546"/>
      <c r="O66" s="546"/>
      <c r="P66" s="547"/>
      <c r="Q66" s="2"/>
    </row>
    <row r="67" spans="1:18" ht="30" customHeight="1" x14ac:dyDescent="0.25">
      <c r="A67" s="78" t="s">
        <v>3</v>
      </c>
      <c r="B67" s="567">
        <v>43</v>
      </c>
      <c r="C67" s="567"/>
      <c r="D67" s="567">
        <v>26</v>
      </c>
      <c r="E67" s="567"/>
      <c r="F67" s="567"/>
      <c r="G67" s="567"/>
      <c r="H67" s="568"/>
      <c r="I67" s="545"/>
      <c r="J67" s="546"/>
      <c r="K67" s="546"/>
      <c r="L67" s="546"/>
      <c r="M67" s="546"/>
      <c r="N67" s="546"/>
      <c r="O67" s="546"/>
      <c r="P67" s="547"/>
      <c r="Q67" s="2"/>
      <c r="R67" s="1">
        <v>6550</v>
      </c>
    </row>
    <row r="68" spans="1:18" ht="34.5" customHeight="1" thickBot="1" x14ac:dyDescent="0.3">
      <c r="A68" s="79" t="s">
        <v>2</v>
      </c>
      <c r="B68" s="569">
        <f>B66-B67</f>
        <v>2</v>
      </c>
      <c r="C68" s="569"/>
      <c r="D68" s="569">
        <f>D66-D67</f>
        <v>7</v>
      </c>
      <c r="E68" s="569"/>
      <c r="F68" s="569"/>
      <c r="G68" s="569"/>
      <c r="H68" s="570"/>
      <c r="I68" s="526"/>
      <c r="J68" s="502"/>
      <c r="K68" s="502"/>
      <c r="L68" s="502"/>
      <c r="M68" s="502"/>
      <c r="N68" s="502"/>
      <c r="O68" s="502"/>
      <c r="P68" s="503"/>
      <c r="Q68" s="2"/>
    </row>
    <row r="69" spans="1:18" ht="34.5" customHeight="1" x14ac:dyDescent="0.25">
      <c r="A69" s="548" t="s">
        <v>1</v>
      </c>
      <c r="B69" s="549"/>
      <c r="C69" s="549"/>
      <c r="D69" s="549"/>
      <c r="E69" s="549"/>
      <c r="F69" s="549"/>
      <c r="G69" s="549"/>
      <c r="H69" s="549"/>
      <c r="I69" s="549"/>
      <c r="J69" s="549"/>
      <c r="K69" s="549"/>
      <c r="L69" s="549"/>
      <c r="M69" s="549"/>
      <c r="N69" s="549"/>
      <c r="O69" s="549"/>
      <c r="P69" s="550"/>
      <c r="Q69" s="2"/>
    </row>
    <row r="70" spans="1:18" ht="29.25" customHeight="1" x14ac:dyDescent="0.25">
      <c r="A70" s="551"/>
      <c r="B70" s="552"/>
      <c r="C70" s="552"/>
      <c r="D70" s="552"/>
      <c r="E70" s="552"/>
      <c r="F70" s="552"/>
      <c r="G70" s="552"/>
      <c r="H70" s="552"/>
      <c r="I70" s="552"/>
      <c r="J70" s="552"/>
      <c r="K70" s="552"/>
      <c r="L70" s="552"/>
      <c r="M70" s="552"/>
      <c r="N70" s="552"/>
      <c r="O70" s="552"/>
      <c r="P70" s="553"/>
      <c r="Q70" s="2"/>
    </row>
    <row r="71" spans="1:18" ht="29.25" customHeight="1" x14ac:dyDescent="0.25">
      <c r="A71" s="539"/>
      <c r="B71" s="540"/>
      <c r="C71" s="540"/>
      <c r="D71" s="540"/>
      <c r="E71" s="540"/>
      <c r="F71" s="540"/>
      <c r="G71" s="540"/>
      <c r="H71" s="540"/>
      <c r="I71" s="540"/>
      <c r="J71" s="540"/>
      <c r="K71" s="540"/>
      <c r="L71" s="540"/>
      <c r="M71" s="540"/>
      <c r="N71" s="540"/>
      <c r="O71" s="540"/>
      <c r="P71" s="541"/>
      <c r="Q71" s="2"/>
    </row>
    <row r="72" spans="1:18" ht="29.25" customHeight="1" x14ac:dyDescent="0.25">
      <c r="A72" s="554"/>
      <c r="B72" s="555"/>
      <c r="C72" s="555"/>
      <c r="D72" s="555"/>
      <c r="E72" s="555"/>
      <c r="F72" s="555"/>
      <c r="G72" s="555"/>
      <c r="H72" s="555"/>
      <c r="I72" s="555"/>
      <c r="J72" s="555"/>
      <c r="K72" s="555"/>
      <c r="L72" s="555"/>
      <c r="M72" s="555"/>
      <c r="N72" s="555"/>
      <c r="O72" s="555"/>
      <c r="P72" s="556"/>
      <c r="Q72" s="2"/>
    </row>
    <row r="73" spans="1:18" ht="29.25" hidden="1" customHeight="1" x14ac:dyDescent="0.25">
      <c r="A73" s="539"/>
      <c r="B73" s="540"/>
      <c r="C73" s="540"/>
      <c r="D73" s="540"/>
      <c r="E73" s="540"/>
      <c r="F73" s="540"/>
      <c r="G73" s="540"/>
      <c r="H73" s="540"/>
      <c r="I73" s="540"/>
      <c r="J73" s="540"/>
      <c r="K73" s="540"/>
      <c r="L73" s="540"/>
      <c r="M73" s="540"/>
      <c r="N73" s="540"/>
      <c r="O73" s="540"/>
      <c r="P73" s="541"/>
      <c r="Q73" s="2"/>
    </row>
    <row r="74" spans="1:18" ht="30.75" hidden="1" customHeight="1" x14ac:dyDescent="0.25">
      <c r="A74" s="554"/>
      <c r="B74" s="555"/>
      <c r="C74" s="555"/>
      <c r="D74" s="555"/>
      <c r="E74" s="555"/>
      <c r="F74" s="555"/>
      <c r="G74" s="555"/>
      <c r="H74" s="555"/>
      <c r="I74" s="555"/>
      <c r="J74" s="555"/>
      <c r="K74" s="555"/>
      <c r="L74" s="555"/>
      <c r="M74" s="555"/>
      <c r="N74" s="555"/>
      <c r="O74" s="555"/>
      <c r="P74" s="556"/>
      <c r="Q74" s="2"/>
    </row>
    <row r="75" spans="1:18" ht="30.75" hidden="1" customHeight="1" x14ac:dyDescent="0.25">
      <c r="A75" s="539"/>
      <c r="B75" s="540"/>
      <c r="C75" s="540"/>
      <c r="D75" s="540"/>
      <c r="E75" s="540"/>
      <c r="F75" s="540"/>
      <c r="G75" s="540"/>
      <c r="H75" s="540"/>
      <c r="I75" s="540"/>
      <c r="J75" s="540"/>
      <c r="K75" s="540"/>
      <c r="L75" s="540"/>
      <c r="M75" s="540"/>
      <c r="N75" s="540"/>
      <c r="O75" s="540"/>
      <c r="P75" s="541"/>
      <c r="Q75" s="2"/>
    </row>
    <row r="76" spans="1:18" ht="51" customHeight="1" x14ac:dyDescent="0.25">
      <c r="A76" s="542" t="s">
        <v>0</v>
      </c>
      <c r="B76" s="543"/>
      <c r="C76" s="543"/>
      <c r="D76" s="543"/>
      <c r="E76" s="543"/>
      <c r="F76" s="543"/>
      <c r="G76" s="543"/>
      <c r="H76" s="543"/>
      <c r="I76" s="543"/>
      <c r="J76" s="543"/>
      <c r="K76" s="543"/>
      <c r="L76" s="543"/>
      <c r="M76" s="543"/>
      <c r="N76" s="543"/>
      <c r="O76" s="543"/>
      <c r="P76" s="544"/>
      <c r="Q76" s="2"/>
    </row>
    <row r="78" spans="1:18" ht="46.5" customHeight="1" x14ac:dyDescent="0.25">
      <c r="A78" s="359"/>
      <c r="B78" s="360"/>
      <c r="C78" s="360"/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1"/>
    </row>
    <row r="79" spans="1:18" ht="26.25" x14ac:dyDescent="0.25">
      <c r="A79" s="359"/>
      <c r="B79" s="360"/>
      <c r="C79" s="360"/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1"/>
    </row>
    <row r="225" spans="12:12" x14ac:dyDescent="0.25">
      <c r="L225" s="1">
        <v>622400</v>
      </c>
    </row>
  </sheetData>
  <mergeCells count="200">
    <mergeCell ref="G49:H49"/>
    <mergeCell ref="D50:E50"/>
    <mergeCell ref="G50:H50"/>
    <mergeCell ref="D51:E51"/>
    <mergeCell ref="G51:H51"/>
    <mergeCell ref="D52:E52"/>
    <mergeCell ref="G52:H52"/>
    <mergeCell ref="D53:E53"/>
    <mergeCell ref="G53:H53"/>
    <mergeCell ref="G41:H41"/>
    <mergeCell ref="D42:E42"/>
    <mergeCell ref="G42:H42"/>
    <mergeCell ref="D43:E43"/>
    <mergeCell ref="G43:H43"/>
    <mergeCell ref="D44:E44"/>
    <mergeCell ref="G44:H44"/>
    <mergeCell ref="D45:E45"/>
    <mergeCell ref="G45:H45"/>
    <mergeCell ref="G46:H46"/>
    <mergeCell ref="D47:E47"/>
    <mergeCell ref="G47:H47"/>
    <mergeCell ref="D48:E48"/>
    <mergeCell ref="G48:H48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B38:C38"/>
    <mergeCell ref="E38:F38"/>
    <mergeCell ref="B39:C39"/>
    <mergeCell ref="E39:F39"/>
    <mergeCell ref="B40:C40"/>
    <mergeCell ref="E40:F40"/>
    <mergeCell ref="D46:E46"/>
    <mergeCell ref="D41:E41"/>
    <mergeCell ref="D49:E49"/>
    <mergeCell ref="A37:C37"/>
    <mergeCell ref="A41:C41"/>
    <mergeCell ref="A42:C42"/>
    <mergeCell ref="D37:H37"/>
    <mergeCell ref="D65:E65"/>
    <mergeCell ref="F65:H65"/>
    <mergeCell ref="I64:P64"/>
    <mergeCell ref="A73:P73"/>
    <mergeCell ref="A74:P74"/>
    <mergeCell ref="B67:C67"/>
    <mergeCell ref="D67:E67"/>
    <mergeCell ref="F67:H67"/>
    <mergeCell ref="I67:P67"/>
    <mergeCell ref="B68:C68"/>
    <mergeCell ref="D68:E68"/>
    <mergeCell ref="F68:H68"/>
    <mergeCell ref="I68:P68"/>
    <mergeCell ref="I60:P60"/>
    <mergeCell ref="A62:H62"/>
    <mergeCell ref="I62:P62"/>
    <mergeCell ref="I50:P50"/>
    <mergeCell ref="I52:P52"/>
    <mergeCell ref="I53:P53"/>
    <mergeCell ref="I54:P54"/>
    <mergeCell ref="A75:P75"/>
    <mergeCell ref="A76:P76"/>
    <mergeCell ref="A78:P78"/>
    <mergeCell ref="A79:P79"/>
    <mergeCell ref="I65:P65"/>
    <mergeCell ref="A69:P69"/>
    <mergeCell ref="A70:P70"/>
    <mergeCell ref="A71:P71"/>
    <mergeCell ref="A72:P72"/>
    <mergeCell ref="B66:C66"/>
    <mergeCell ref="D66:E66"/>
    <mergeCell ref="F66:H66"/>
    <mergeCell ref="I66:P66"/>
    <mergeCell ref="A63:H63"/>
    <mergeCell ref="I63:P63"/>
    <mergeCell ref="B64:C64"/>
    <mergeCell ref="D64:E64"/>
    <mergeCell ref="F64:H64"/>
    <mergeCell ref="B65:C65"/>
    <mergeCell ref="I57:P57"/>
    <mergeCell ref="I58:P58"/>
    <mergeCell ref="I59:P59"/>
    <mergeCell ref="I61:P61"/>
    <mergeCell ref="A61:C61"/>
    <mergeCell ref="D61:E61"/>
    <mergeCell ref="G61:H61"/>
    <mergeCell ref="D57:E57"/>
    <mergeCell ref="G57:H57"/>
    <mergeCell ref="D58:E58"/>
    <mergeCell ref="G58:H58"/>
    <mergeCell ref="D59:E59"/>
    <mergeCell ref="G59:H59"/>
    <mergeCell ref="D60:E60"/>
    <mergeCell ref="G60:H60"/>
    <mergeCell ref="I55:P55"/>
    <mergeCell ref="I56:P56"/>
    <mergeCell ref="A54:C54"/>
    <mergeCell ref="A55:C55"/>
    <mergeCell ref="A56:C56"/>
    <mergeCell ref="A57:C57"/>
    <mergeCell ref="A58:C58"/>
    <mergeCell ref="A59:C59"/>
    <mergeCell ref="A60:C60"/>
    <mergeCell ref="D54:E54"/>
    <mergeCell ref="G54:H54"/>
    <mergeCell ref="D55:E55"/>
    <mergeCell ref="G55:H55"/>
    <mergeCell ref="D56:E56"/>
    <mergeCell ref="G56:H56"/>
    <mergeCell ref="I43:P43"/>
    <mergeCell ref="I41:P41"/>
    <mergeCell ref="J35:J36"/>
    <mergeCell ref="K35:K36"/>
    <mergeCell ref="L35:L36"/>
    <mergeCell ref="M35:M36"/>
    <mergeCell ref="N35:N36"/>
    <mergeCell ref="I37:P37"/>
    <mergeCell ref="I49:P49"/>
    <mergeCell ref="I42:P42"/>
    <mergeCell ref="I38:P38"/>
    <mergeCell ref="I39:P39"/>
    <mergeCell ref="I40:P40"/>
    <mergeCell ref="I44:P44"/>
    <mergeCell ref="I45:P45"/>
    <mergeCell ref="I46:P46"/>
    <mergeCell ref="I47:P47"/>
    <mergeCell ref="I48:P48"/>
    <mergeCell ref="A35:D36"/>
    <mergeCell ref="E35:E36"/>
    <mergeCell ref="F35:F36"/>
    <mergeCell ref="C30:D30"/>
    <mergeCell ref="C31:C33"/>
    <mergeCell ref="D31:D33"/>
    <mergeCell ref="L31:L32"/>
    <mergeCell ref="M31:M32"/>
    <mergeCell ref="N31:N32"/>
    <mergeCell ref="L33:L34"/>
    <mergeCell ref="M33:M34"/>
    <mergeCell ref="N33:N34"/>
    <mergeCell ref="A34:D34"/>
    <mergeCell ref="G35:G36"/>
    <mergeCell ref="H35:H36"/>
    <mergeCell ref="I35:I36"/>
    <mergeCell ref="L25:L26"/>
    <mergeCell ref="M25:M26"/>
    <mergeCell ref="L27:L28"/>
    <mergeCell ref="M27:M28"/>
    <mergeCell ref="L29:L30"/>
    <mergeCell ref="M29:M30"/>
    <mergeCell ref="N29:N30"/>
    <mergeCell ref="L13:O13"/>
    <mergeCell ref="L14:P14"/>
    <mergeCell ref="L15:P15"/>
    <mergeCell ref="L16:M17"/>
    <mergeCell ref="L18:O18"/>
    <mergeCell ref="L19:O19"/>
    <mergeCell ref="P20:P21"/>
    <mergeCell ref="N25:N26"/>
    <mergeCell ref="N27:N28"/>
    <mergeCell ref="O25:O26"/>
    <mergeCell ref="P25:P26"/>
    <mergeCell ref="C22:D22"/>
    <mergeCell ref="L22:M22"/>
    <mergeCell ref="L20:O21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J9:J10"/>
    <mergeCell ref="K9:K10"/>
    <mergeCell ref="L9:O9"/>
    <mergeCell ref="L10:O10"/>
    <mergeCell ref="L11:O11"/>
    <mergeCell ref="L12:O12"/>
    <mergeCell ref="A5:F5"/>
    <mergeCell ref="A6:F6"/>
    <mergeCell ref="E1:I1"/>
    <mergeCell ref="L1:M1"/>
    <mergeCell ref="E2:I2"/>
    <mergeCell ref="L2:M2"/>
    <mergeCell ref="O2:P2"/>
    <mergeCell ref="A3:M3"/>
    <mergeCell ref="O3:P3"/>
    <mergeCell ref="A4:F4"/>
    <mergeCell ref="O4:P4"/>
    <mergeCell ref="O5:P5"/>
    <mergeCell ref="O6:P6"/>
  </mergeCells>
  <phoneticPr fontId="6" type="noConversion"/>
  <printOptions horizontalCentered="1" verticalCentered="1"/>
  <pageMargins left="0" right="0" top="0" bottom="0" header="0" footer="0"/>
  <pageSetup scale="4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A7D-1E7E-4FF4-BA31-B56EA0FDB0F4}">
  <sheetPr>
    <tabColor rgb="FF92D050"/>
    <pageSetUpPr fitToPage="1"/>
  </sheetPr>
  <dimension ref="A1:AE223"/>
  <sheetViews>
    <sheetView rightToLeft="1" view="pageBreakPreview" topLeftCell="A17" zoomScale="70" zoomScaleNormal="85" zoomScaleSheetLayoutView="70" workbookViewId="0">
      <selection activeCell="AE24" sqref="AE24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148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149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4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1</v>
      </c>
      <c r="C11" s="118" t="s">
        <v>97</v>
      </c>
      <c r="D11" s="158">
        <v>3</v>
      </c>
      <c r="E11" s="182" t="s">
        <v>96</v>
      </c>
      <c r="F11" s="164">
        <v>4</v>
      </c>
      <c r="G11" s="164">
        <v>3</v>
      </c>
      <c r="H11" s="164">
        <v>0</v>
      </c>
      <c r="I11" s="164">
        <v>0</v>
      </c>
      <c r="J11" s="164">
        <f t="shared" ref="J11:J34" si="0">F11-G11</f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v>0</v>
      </c>
      <c r="J13" s="162">
        <f t="shared" si="0"/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2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7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31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62"/>
      <c r="M17" s="305"/>
      <c r="N17" s="663"/>
      <c r="O17" s="167">
        <v>15</v>
      </c>
      <c r="P17" s="168">
        <v>23</v>
      </c>
    </row>
    <row r="18" spans="1:31" ht="30.95" customHeight="1" x14ac:dyDescent="0.2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31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1">
        <v>5.8999999999999999E-3</v>
      </c>
      <c r="R19" s="192">
        <f>26698</f>
        <v>26698</v>
      </c>
      <c r="AC19" s="1">
        <v>11</v>
      </c>
      <c r="AD19" s="1">
        <v>10</v>
      </c>
      <c r="AE19" s="1">
        <v>9</v>
      </c>
    </row>
    <row r="20" spans="1:31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  <c r="R20" s="192">
        <f>P23-26698</f>
        <v>-371</v>
      </c>
    </row>
    <row r="21" spans="1:31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  <c r="AC21" s="1">
        <v>26908</v>
      </c>
      <c r="AD21" s="1">
        <v>26698</v>
      </c>
      <c r="AE21" s="1">
        <f>AD21-371</f>
        <v>26327</v>
      </c>
    </row>
    <row r="22" spans="1:31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  <c r="AD22" s="1">
        <f>AC21-AD21</f>
        <v>210</v>
      </c>
      <c r="AE22" s="1">
        <f>AD21-AE21</f>
        <v>371</v>
      </c>
    </row>
    <row r="23" spans="1:31" ht="30.95" customHeight="1" x14ac:dyDescent="0.25">
      <c r="A23" s="183" t="s">
        <v>50</v>
      </c>
      <c r="B23" s="162">
        <v>1</v>
      </c>
      <c r="C23" s="134" t="s">
        <v>49</v>
      </c>
      <c r="D23" s="181">
        <v>8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O27</f>
        <v>371</v>
      </c>
      <c r="P23" s="165">
        <f>P27+P25</f>
        <v>26327</v>
      </c>
      <c r="Q23" s="165">
        <f>Q25+Q27</f>
        <v>26698</v>
      </c>
    </row>
    <row r="24" spans="1:31" ht="30.95" customHeight="1" x14ac:dyDescent="0.2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6">
        <v>0</v>
      </c>
      <c r="P24" s="165">
        <v>10110</v>
      </c>
      <c r="Q24" s="9"/>
    </row>
    <row r="25" spans="1:31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v>2026</v>
      </c>
      <c r="Q25" s="8">
        <v>26698</v>
      </c>
    </row>
    <row r="26" spans="1:31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/>
    </row>
    <row r="27" spans="1:31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95" t="s">
        <v>38</v>
      </c>
      <c r="M27" s="297"/>
      <c r="N27" s="640">
        <v>332400</v>
      </c>
      <c r="O27" s="650">
        <v>371</v>
      </c>
      <c r="P27" s="645">
        <v>24301</v>
      </c>
      <c r="Q27" s="8"/>
    </row>
    <row r="28" spans="1:31" ht="30.95" customHeight="1" x14ac:dyDescent="0.2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/>
    </row>
    <row r="29" spans="1:31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v>150</v>
      </c>
      <c r="Q29" s="8"/>
    </row>
    <row r="30" spans="1:31" ht="30.95" customHeight="1" x14ac:dyDescent="0.25">
      <c r="A30" s="183" t="s">
        <v>31</v>
      </c>
      <c r="B30" s="162">
        <v>0</v>
      </c>
      <c r="C30" s="254" t="s">
        <v>30</v>
      </c>
      <c r="D30" s="255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96"/>
      <c r="M30" s="298"/>
      <c r="N30" s="641"/>
      <c r="O30" s="646"/>
      <c r="P30" s="646"/>
      <c r="Q30" s="9"/>
    </row>
    <row r="31" spans="1:31" ht="30.95" customHeight="1" x14ac:dyDescent="0.25">
      <c r="A31" s="183" t="s">
        <v>28</v>
      </c>
      <c r="B31" s="162">
        <v>5</v>
      </c>
      <c r="C31" s="647">
        <f>SUM(B11:B33,D11:D21,D23:D25)</f>
        <v>74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/>
    </row>
    <row r="32" spans="1:31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2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31</v>
      </c>
      <c r="G35" s="638">
        <f>SUM(G11:G34)</f>
        <v>22</v>
      </c>
      <c r="H35" s="638">
        <f>SUM(H11:H34)</f>
        <v>0</v>
      </c>
      <c r="I35" s="638">
        <f>SUM(I11:I34)</f>
        <v>0</v>
      </c>
      <c r="J35" s="638">
        <f>SUM(J11:J34)</f>
        <v>9</v>
      </c>
      <c r="K35" s="306">
        <f t="shared" ref="K35" si="1">K11+K12+K13+K14+K15+K16+K17+K18+K19+K20+K21+K22+K23+K24+K25+K26+K27+K28+K29+K30+K31+K32+K33+K34</f>
        <v>0</v>
      </c>
      <c r="L35" s="295" t="s">
        <v>165</v>
      </c>
      <c r="M35" s="297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309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629" t="s">
        <v>164</v>
      </c>
      <c r="B41" s="630"/>
      <c r="C41" s="630"/>
      <c r="D41" s="631" t="s">
        <v>121</v>
      </c>
      <c r="E41" s="631"/>
      <c r="F41" s="177" t="s">
        <v>124</v>
      </c>
      <c r="G41" s="631" t="s">
        <v>122</v>
      </c>
      <c r="H41" s="632"/>
      <c r="I41" s="334"/>
      <c r="J41" s="334"/>
      <c r="K41" s="334"/>
      <c r="L41" s="334"/>
      <c r="M41" s="334"/>
      <c r="N41" s="334"/>
      <c r="O41" s="334"/>
      <c r="P41" s="335"/>
      <c r="Q41" s="4"/>
    </row>
    <row r="42" spans="1:17" s="3" customFormat="1" ht="30" customHeight="1" x14ac:dyDescent="0.25">
      <c r="A42" s="625" t="s">
        <v>175</v>
      </c>
      <c r="B42" s="626"/>
      <c r="C42" s="626"/>
      <c r="D42" s="624" t="s">
        <v>125</v>
      </c>
      <c r="E42" s="624"/>
      <c r="F42" s="178" t="s">
        <v>123</v>
      </c>
      <c r="G42" s="613"/>
      <c r="H42" s="614"/>
      <c r="I42" s="334"/>
      <c r="J42" s="334"/>
      <c r="K42" s="334"/>
      <c r="L42" s="334"/>
      <c r="M42" s="334"/>
      <c r="N42" s="334"/>
      <c r="O42" s="334"/>
      <c r="P42" s="335"/>
      <c r="Q42" s="4"/>
    </row>
    <row r="43" spans="1:17" s="3" customFormat="1" ht="33.6" customHeight="1" x14ac:dyDescent="0.25">
      <c r="A43" s="625" t="s">
        <v>176</v>
      </c>
      <c r="B43" s="626"/>
      <c r="C43" s="626"/>
      <c r="D43" s="624" t="s">
        <v>126</v>
      </c>
      <c r="E43" s="624"/>
      <c r="F43" s="178" t="s">
        <v>123</v>
      </c>
      <c r="G43" s="613"/>
      <c r="H43" s="614"/>
      <c r="I43" s="334"/>
      <c r="J43" s="334"/>
      <c r="K43" s="334"/>
      <c r="L43" s="334"/>
      <c r="M43" s="334"/>
      <c r="N43" s="334"/>
      <c r="O43" s="334"/>
      <c r="P43" s="335"/>
      <c r="Q43" s="4"/>
    </row>
    <row r="44" spans="1:17" s="3" customFormat="1" ht="30" customHeight="1" x14ac:dyDescent="0.25">
      <c r="A44" s="627"/>
      <c r="B44" s="628"/>
      <c r="C44" s="628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345" t="s">
        <v>177</v>
      </c>
      <c r="J49" s="345"/>
      <c r="K49" s="345"/>
      <c r="L49" s="345"/>
      <c r="M49" s="345"/>
      <c r="N49" s="345"/>
      <c r="O49" s="345"/>
      <c r="P49" s="34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351"/>
      <c r="J50" s="351"/>
      <c r="K50" s="351"/>
      <c r="L50" s="351"/>
      <c r="M50" s="351"/>
      <c r="N50" s="351"/>
      <c r="O50" s="351"/>
      <c r="P50" s="352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347" t="s">
        <v>178</v>
      </c>
      <c r="J52" s="347"/>
      <c r="K52" s="347"/>
      <c r="L52" s="347"/>
      <c r="M52" s="347"/>
      <c r="N52" s="347"/>
      <c r="O52" s="347"/>
      <c r="P52" s="348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349"/>
      <c r="J53" s="349"/>
      <c r="K53" s="349"/>
      <c r="L53" s="349"/>
      <c r="M53" s="349"/>
      <c r="N53" s="349"/>
      <c r="O53" s="349"/>
      <c r="P53" s="350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357"/>
      <c r="J63" s="357"/>
      <c r="K63" s="357"/>
      <c r="L63" s="357"/>
      <c r="M63" s="357"/>
      <c r="N63" s="357"/>
      <c r="O63" s="357"/>
      <c r="P63" s="358"/>
      <c r="Q63" s="2"/>
    </row>
    <row r="64" spans="1:17" ht="30" customHeight="1" x14ac:dyDescent="0.25">
      <c r="A64" s="110" t="s">
        <v>5</v>
      </c>
      <c r="B64" s="591">
        <v>0</v>
      </c>
      <c r="C64" s="592"/>
      <c r="D64" s="593">
        <v>0</v>
      </c>
      <c r="E64" s="594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598">
        <v>450</v>
      </c>
      <c r="C65" s="599"/>
      <c r="D65" s="598">
        <v>33</v>
      </c>
      <c r="E65" s="599"/>
      <c r="F65" s="598"/>
      <c r="G65" s="600"/>
      <c r="H65" s="601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587">
        <v>450</v>
      </c>
      <c r="C66" s="587"/>
      <c r="D66" s="587">
        <v>31</v>
      </c>
      <c r="E66" s="587"/>
      <c r="F66" s="587"/>
      <c r="G66" s="587"/>
      <c r="H66" s="588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589">
        <f>B65-B66</f>
        <v>0</v>
      </c>
      <c r="C67" s="589"/>
      <c r="D67" s="589">
        <f>D65-D66</f>
        <v>2</v>
      </c>
      <c r="E67" s="589"/>
      <c r="F67" s="589"/>
      <c r="G67" s="589"/>
      <c r="H67" s="590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155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03C4-28F2-44DD-8A62-EC98AE985384}">
  <sheetPr>
    <tabColor rgb="FF92D050"/>
    <pageSetUpPr fitToPage="1"/>
  </sheetPr>
  <dimension ref="A1:R223"/>
  <sheetViews>
    <sheetView rightToLeft="1" view="pageBreakPreview" topLeftCell="A19" zoomScale="55" zoomScaleNormal="85" zoomScaleSheetLayoutView="55" workbookViewId="0">
      <selection activeCell="Q26" sqref="Q26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168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169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4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1</v>
      </c>
      <c r="C11" s="118" t="s">
        <v>97</v>
      </c>
      <c r="D11" s="158">
        <v>3</v>
      </c>
      <c r="E11" s="182" t="s">
        <v>96</v>
      </c>
      <c r="F11" s="164">
        <v>4</v>
      </c>
      <c r="G11" s="164">
        <v>2</v>
      </c>
      <c r="H11" s="164">
        <v>0</v>
      </c>
      <c r="I11" s="164">
        <v>0</v>
      </c>
      <c r="J11" s="164">
        <f t="shared" ref="J11:J34" si="0">F11-G11</f>
        <v>2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v>0</v>
      </c>
      <c r="J13" s="162">
        <f t="shared" si="0"/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2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7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17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62"/>
      <c r="M17" s="305"/>
      <c r="N17" s="663"/>
      <c r="O17" s="167">
        <v>15</v>
      </c>
      <c r="P17" s="168">
        <v>26</v>
      </c>
    </row>
    <row r="18" spans="1:17" ht="30.95" customHeight="1" x14ac:dyDescent="0.2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17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17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17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17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17" ht="30.95" customHeight="1" x14ac:dyDescent="0.25">
      <c r="A23" s="183" t="s">
        <v>50</v>
      </c>
      <c r="B23" s="162">
        <v>1</v>
      </c>
      <c r="C23" s="134" t="s">
        <v>49</v>
      </c>
      <c r="D23" s="181">
        <v>16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211</v>
      </c>
      <c r="P23" s="165">
        <f>P25+P27</f>
        <v>26908</v>
      </c>
      <c r="Q23" s="8"/>
    </row>
    <row r="24" spans="1:17" ht="30.95" customHeight="1" x14ac:dyDescent="0.2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6">
        <v>0</v>
      </c>
      <c r="P24" s="165">
        <v>10160</v>
      </c>
      <c r="Q24" s="9"/>
    </row>
    <row r="25" spans="1:17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v>2070</v>
      </c>
      <c r="Q25" s="8">
        <v>26698</v>
      </c>
    </row>
    <row r="26" spans="1:17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>
        <f>P25</f>
        <v>2070</v>
      </c>
    </row>
    <row r="27" spans="1:17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95" t="s">
        <v>38</v>
      </c>
      <c r="M27" s="297"/>
      <c r="N27" s="640">
        <v>332400</v>
      </c>
      <c r="O27" s="650">
        <v>211</v>
      </c>
      <c r="P27" s="645">
        <v>24838</v>
      </c>
      <c r="Q27" s="8">
        <f>P27</f>
        <v>24838</v>
      </c>
    </row>
    <row r="28" spans="1:17" ht="30.95" customHeight="1" x14ac:dyDescent="0.2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/>
    </row>
    <row r="29" spans="1:17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v>150</v>
      </c>
      <c r="Q29" s="8"/>
    </row>
    <row r="30" spans="1:17" ht="30.95" customHeight="1" x14ac:dyDescent="0.25">
      <c r="A30" s="183" t="s">
        <v>31</v>
      </c>
      <c r="B30" s="162">
        <v>0</v>
      </c>
      <c r="C30" s="254" t="s">
        <v>30</v>
      </c>
      <c r="D30" s="255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96"/>
      <c r="M30" s="298"/>
      <c r="N30" s="641"/>
      <c r="O30" s="646"/>
      <c r="P30" s="646"/>
      <c r="Q30" s="9"/>
    </row>
    <row r="31" spans="1:17" ht="30.95" customHeight="1" x14ac:dyDescent="0.25">
      <c r="A31" s="183" t="s">
        <v>28</v>
      </c>
      <c r="B31" s="162">
        <v>5</v>
      </c>
      <c r="C31" s="647">
        <f>SUM(B11:B33,D11:D21,D23:D25)</f>
        <v>82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/>
    </row>
    <row r="32" spans="1:17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2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31</v>
      </c>
      <c r="G35" s="638">
        <f>SUM(G11:G34)</f>
        <v>21</v>
      </c>
      <c r="H35" s="638">
        <f>SUM(H11:H34)</f>
        <v>0</v>
      </c>
      <c r="I35" s="638">
        <f>SUM(I11:I34)</f>
        <v>0</v>
      </c>
      <c r="J35" s="638">
        <f>SUM(J11:J34)</f>
        <v>10</v>
      </c>
      <c r="K35" s="306">
        <f t="shared" ref="K35" si="1">K11+K12+K13+K14+K15+K16+K17+K18+K19+K20+K21+K22+K23+K24+K25+K26+K27+K28+K29+K30+K31+K32+K33+K34</f>
        <v>0</v>
      </c>
      <c r="L35" s="295" t="s">
        <v>165</v>
      </c>
      <c r="M35" s="297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309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629" t="s">
        <v>164</v>
      </c>
      <c r="B41" s="630"/>
      <c r="C41" s="630"/>
      <c r="D41" s="631" t="s">
        <v>121</v>
      </c>
      <c r="E41" s="631"/>
      <c r="F41" s="177" t="s">
        <v>124</v>
      </c>
      <c r="G41" s="631" t="s">
        <v>122</v>
      </c>
      <c r="H41" s="632"/>
      <c r="I41" s="334"/>
      <c r="J41" s="334"/>
      <c r="K41" s="334"/>
      <c r="L41" s="334"/>
      <c r="M41" s="334"/>
      <c r="N41" s="334"/>
      <c r="O41" s="334"/>
      <c r="P41" s="335"/>
      <c r="Q41" s="4"/>
    </row>
    <row r="42" spans="1:17" s="3" customFormat="1" ht="30" customHeight="1" x14ac:dyDescent="0.25">
      <c r="A42" s="625" t="s">
        <v>167</v>
      </c>
      <c r="B42" s="626"/>
      <c r="C42" s="626"/>
      <c r="D42" s="624" t="s">
        <v>125</v>
      </c>
      <c r="E42" s="624"/>
      <c r="F42" s="178" t="s">
        <v>123</v>
      </c>
      <c r="G42" s="613"/>
      <c r="H42" s="614"/>
      <c r="I42" s="334"/>
      <c r="J42" s="334"/>
      <c r="K42" s="334"/>
      <c r="L42" s="334"/>
      <c r="M42" s="334"/>
      <c r="N42" s="334"/>
      <c r="O42" s="334"/>
      <c r="P42" s="335"/>
      <c r="Q42" s="4"/>
    </row>
    <row r="43" spans="1:17" s="3" customFormat="1" ht="33.6" customHeight="1" x14ac:dyDescent="0.25">
      <c r="A43" s="625" t="s">
        <v>174</v>
      </c>
      <c r="B43" s="626"/>
      <c r="C43" s="626"/>
      <c r="D43" s="624" t="s">
        <v>126</v>
      </c>
      <c r="E43" s="624"/>
      <c r="F43" s="178" t="s">
        <v>123</v>
      </c>
      <c r="G43" s="613"/>
      <c r="H43" s="614"/>
      <c r="I43" s="334"/>
      <c r="J43" s="334"/>
      <c r="K43" s="334"/>
      <c r="L43" s="334"/>
      <c r="M43" s="334"/>
      <c r="N43" s="334"/>
      <c r="O43" s="334"/>
      <c r="P43" s="335"/>
      <c r="Q43" s="4"/>
    </row>
    <row r="44" spans="1:17" s="3" customFormat="1" ht="30" customHeight="1" x14ac:dyDescent="0.25">
      <c r="A44" s="627"/>
      <c r="B44" s="628"/>
      <c r="C44" s="628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345" t="s">
        <v>166</v>
      </c>
      <c r="J49" s="345"/>
      <c r="K49" s="345"/>
      <c r="L49" s="345"/>
      <c r="M49" s="345"/>
      <c r="N49" s="345"/>
      <c r="O49" s="345"/>
      <c r="P49" s="34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351"/>
      <c r="J50" s="351"/>
      <c r="K50" s="351"/>
      <c r="L50" s="351"/>
      <c r="M50" s="351"/>
      <c r="N50" s="351"/>
      <c r="O50" s="351"/>
      <c r="P50" s="352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347"/>
      <c r="J52" s="347"/>
      <c r="K52" s="347"/>
      <c r="L52" s="347"/>
      <c r="M52" s="347"/>
      <c r="N52" s="347"/>
      <c r="O52" s="347"/>
      <c r="P52" s="348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349"/>
      <c r="J53" s="349"/>
      <c r="K53" s="349"/>
      <c r="L53" s="349"/>
      <c r="M53" s="349"/>
      <c r="N53" s="349"/>
      <c r="O53" s="349"/>
      <c r="P53" s="350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357" t="s">
        <v>173</v>
      </c>
      <c r="J63" s="357"/>
      <c r="K63" s="357"/>
      <c r="L63" s="357"/>
      <c r="M63" s="357"/>
      <c r="N63" s="357"/>
      <c r="O63" s="357"/>
      <c r="P63" s="358"/>
      <c r="Q63" s="2"/>
    </row>
    <row r="64" spans="1:17" ht="30" customHeight="1" x14ac:dyDescent="0.25">
      <c r="A64" s="110" t="s">
        <v>5</v>
      </c>
      <c r="B64" s="591">
        <v>0</v>
      </c>
      <c r="C64" s="592"/>
      <c r="D64" s="593">
        <v>0</v>
      </c>
      <c r="E64" s="594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598">
        <v>450</v>
      </c>
      <c r="C65" s="599"/>
      <c r="D65" s="598">
        <v>33</v>
      </c>
      <c r="E65" s="599"/>
      <c r="F65" s="598"/>
      <c r="G65" s="600"/>
      <c r="H65" s="601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587">
        <v>450</v>
      </c>
      <c r="C66" s="587"/>
      <c r="D66" s="587">
        <v>31</v>
      </c>
      <c r="E66" s="587"/>
      <c r="F66" s="587"/>
      <c r="G66" s="587"/>
      <c r="H66" s="588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589">
        <f>B65-B66</f>
        <v>0</v>
      </c>
      <c r="C67" s="589"/>
      <c r="D67" s="589">
        <f>D65-D66</f>
        <v>2</v>
      </c>
      <c r="E67" s="589"/>
      <c r="F67" s="589"/>
      <c r="G67" s="589"/>
      <c r="H67" s="590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155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73:P73"/>
    <mergeCell ref="A74:P74"/>
    <mergeCell ref="A76:P76"/>
    <mergeCell ref="A77:P77"/>
    <mergeCell ref="A68:P68"/>
    <mergeCell ref="A69:P69"/>
    <mergeCell ref="A70:P70"/>
    <mergeCell ref="A71:P71"/>
    <mergeCell ref="A72:P72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2:H62"/>
    <mergeCell ref="I62:P62"/>
    <mergeCell ref="B63:C63"/>
    <mergeCell ref="D63:E63"/>
    <mergeCell ref="F63:H63"/>
    <mergeCell ref="I63:P63"/>
    <mergeCell ref="A61:H61"/>
    <mergeCell ref="I61:P61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8:O18"/>
    <mergeCell ref="L19:O19"/>
    <mergeCell ref="L16:N17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honeticPr fontId="6" type="noConversion"/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E736-89F3-4231-AFA9-65DFEBC94455}">
  <sheetPr>
    <tabColor rgb="FF92D050"/>
    <pageSetUpPr fitToPage="1"/>
  </sheetPr>
  <dimension ref="A1:R223"/>
  <sheetViews>
    <sheetView rightToLeft="1" view="pageBreakPreview" topLeftCell="A22" zoomScale="55" zoomScaleNormal="85" zoomScaleSheetLayoutView="55" workbookViewId="0">
      <selection activeCell="O29" sqref="O29:O30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185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186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4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1</v>
      </c>
      <c r="C11" s="118" t="s">
        <v>97</v>
      </c>
      <c r="D11" s="158">
        <v>2</v>
      </c>
      <c r="E11" s="182" t="s">
        <v>96</v>
      </c>
      <c r="F11" s="164">
        <v>4</v>
      </c>
      <c r="G11" s="164">
        <v>2</v>
      </c>
      <c r="H11" s="164">
        <v>0</v>
      </c>
      <c r="I11" s="164">
        <v>0</v>
      </c>
      <c r="J11" s="164">
        <f t="shared" ref="J11:J34" si="0">F11-G11</f>
        <v>2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v>0</v>
      </c>
      <c r="J13" s="162">
        <f t="shared" si="0"/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2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7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18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62"/>
      <c r="M17" s="305"/>
      <c r="N17" s="663"/>
      <c r="O17" s="167">
        <v>15</v>
      </c>
      <c r="P17" s="168">
        <v>26</v>
      </c>
    </row>
    <row r="18" spans="1:18" ht="30.95" customHeight="1" x14ac:dyDescent="0.2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18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18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18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18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18" ht="30.95" customHeight="1" x14ac:dyDescent="0.25">
      <c r="A23" s="183" t="s">
        <v>50</v>
      </c>
      <c r="B23" s="162">
        <v>1</v>
      </c>
      <c r="C23" s="134" t="s">
        <v>49</v>
      </c>
      <c r="D23" s="181">
        <v>9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410</v>
      </c>
      <c r="P23" s="165">
        <f>P25+P27</f>
        <v>27318</v>
      </c>
      <c r="Q23" s="8"/>
    </row>
    <row r="24" spans="1:18" ht="30.95" customHeight="1" x14ac:dyDescent="0.2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200</v>
      </c>
      <c r="P24" s="165">
        <v>10360</v>
      </c>
      <c r="Q24" s="9"/>
    </row>
    <row r="25" spans="1:18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2070</v>
      </c>
      <c r="Q25" s="8">
        <v>26698</v>
      </c>
    </row>
    <row r="26" spans="1:18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 cm="1">
        <f t="array" ref="Q26:Q27">'1403.02.11'!P25:P26</f>
        <v>2070</v>
      </c>
      <c r="R26" s="1">
        <f>O25</f>
        <v>0</v>
      </c>
    </row>
    <row r="27" spans="1:18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95" t="s">
        <v>38</v>
      </c>
      <c r="M27" s="297"/>
      <c r="N27" s="640">
        <v>332400</v>
      </c>
      <c r="O27" s="650">
        <v>410</v>
      </c>
      <c r="P27" s="645">
        <f>R28+Q28</f>
        <v>25248</v>
      </c>
      <c r="Q27" s="8">
        <v>0</v>
      </c>
    </row>
    <row r="28" spans="1:18" ht="30.95" customHeight="1" x14ac:dyDescent="0.2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'1403.02.11'!P27:P28</f>
        <v>24838</v>
      </c>
      <c r="R28" s="1">
        <f>O27</f>
        <v>410</v>
      </c>
    </row>
    <row r="29" spans="1:18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210</v>
      </c>
      <c r="P29" s="645">
        <v>360</v>
      </c>
      <c r="Q29" s="8">
        <v>0</v>
      </c>
    </row>
    <row r="30" spans="1:18" ht="30.95" customHeight="1" x14ac:dyDescent="0.25">
      <c r="A30" s="183" t="s">
        <v>31</v>
      </c>
      <c r="B30" s="162">
        <v>0</v>
      </c>
      <c r="C30" s="254" t="s">
        <v>30</v>
      </c>
      <c r="D30" s="255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96"/>
      <c r="M30" s="298"/>
      <c r="N30" s="641"/>
      <c r="O30" s="646"/>
      <c r="P30" s="646"/>
      <c r="Q30" s="9"/>
    </row>
    <row r="31" spans="1:18" ht="30.95" customHeight="1" x14ac:dyDescent="0.25">
      <c r="A31" s="183" t="s">
        <v>28</v>
      </c>
      <c r="B31" s="162">
        <v>5</v>
      </c>
      <c r="C31" s="647">
        <f>SUM(B11:B33,D11:D21,D23:D25)</f>
        <v>74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/>
    </row>
    <row r="32" spans="1:18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2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31</v>
      </c>
      <c r="G35" s="638">
        <f>SUM(G11:G34)</f>
        <v>21</v>
      </c>
      <c r="H35" s="638">
        <f>SUM(H11:H34)</f>
        <v>0</v>
      </c>
      <c r="I35" s="638">
        <f>SUM(I11:I34)</f>
        <v>0</v>
      </c>
      <c r="J35" s="638">
        <f>SUM(J11:J34)</f>
        <v>10</v>
      </c>
      <c r="K35" s="306">
        <f t="shared" ref="K35" si="1">K11+K12+K13+K14+K15+K16+K17+K18+K19+K20+K21+K22+K23+K24+K25+K26+K27+K28+K29+K30+K31+K32+K33+K34</f>
        <v>0</v>
      </c>
      <c r="L35" s="295" t="s">
        <v>165</v>
      </c>
      <c r="M35" s="297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309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629" t="s">
        <v>164</v>
      </c>
      <c r="B41" s="630"/>
      <c r="C41" s="630"/>
      <c r="D41" s="631" t="s">
        <v>121</v>
      </c>
      <c r="E41" s="631"/>
      <c r="F41" s="177" t="s">
        <v>124</v>
      </c>
      <c r="G41" s="631" t="s">
        <v>122</v>
      </c>
      <c r="H41" s="632"/>
      <c r="I41" s="357" t="s">
        <v>181</v>
      </c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625" t="s">
        <v>182</v>
      </c>
      <c r="B42" s="626"/>
      <c r="C42" s="626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625" t="s">
        <v>180</v>
      </c>
      <c r="B43" s="626"/>
      <c r="C43" s="626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678"/>
      <c r="B44" s="679"/>
      <c r="C44" s="679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345" t="s">
        <v>179</v>
      </c>
      <c r="J49" s="345"/>
      <c r="K49" s="345"/>
      <c r="L49" s="345"/>
      <c r="M49" s="345"/>
      <c r="N49" s="345"/>
      <c r="O49" s="345"/>
      <c r="P49" s="34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351"/>
      <c r="J50" s="351"/>
      <c r="K50" s="351"/>
      <c r="L50" s="351"/>
      <c r="M50" s="351"/>
      <c r="N50" s="351"/>
      <c r="O50" s="351"/>
      <c r="P50" s="352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347"/>
      <c r="J52" s="347"/>
      <c r="K52" s="347"/>
      <c r="L52" s="347"/>
      <c r="M52" s="347"/>
      <c r="N52" s="347"/>
      <c r="O52" s="347"/>
      <c r="P52" s="348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349"/>
      <c r="J53" s="349"/>
      <c r="K53" s="349"/>
      <c r="L53" s="349"/>
      <c r="M53" s="349"/>
      <c r="N53" s="349"/>
      <c r="O53" s="349"/>
      <c r="P53" s="350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357"/>
      <c r="J63" s="357"/>
      <c r="K63" s="357"/>
      <c r="L63" s="357"/>
      <c r="M63" s="357"/>
      <c r="N63" s="357"/>
      <c r="O63" s="357"/>
      <c r="P63" s="358"/>
      <c r="Q63" s="2"/>
    </row>
    <row r="64" spans="1:17" ht="30" customHeight="1" x14ac:dyDescent="0.25">
      <c r="A64" s="110" t="s">
        <v>5</v>
      </c>
      <c r="B64" s="591">
        <v>0</v>
      </c>
      <c r="C64" s="592"/>
      <c r="D64" s="593">
        <v>0</v>
      </c>
      <c r="E64" s="594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598">
        <v>450</v>
      </c>
      <c r="C65" s="599"/>
      <c r="D65" s="598">
        <v>33</v>
      </c>
      <c r="E65" s="599"/>
      <c r="F65" s="598"/>
      <c r="G65" s="600"/>
      <c r="H65" s="601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587">
        <v>450</v>
      </c>
      <c r="C66" s="587"/>
      <c r="D66" s="587">
        <v>31</v>
      </c>
      <c r="E66" s="587"/>
      <c r="F66" s="587"/>
      <c r="G66" s="587"/>
      <c r="H66" s="588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589">
        <f>B65-B66</f>
        <v>0</v>
      </c>
      <c r="C67" s="589"/>
      <c r="D67" s="589">
        <f>D65-D66</f>
        <v>2</v>
      </c>
      <c r="E67" s="589"/>
      <c r="F67" s="589"/>
      <c r="G67" s="589"/>
      <c r="H67" s="590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184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honeticPr fontId="6" type="noConversion"/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B90B-A615-4863-AFD8-6BAA1BEBB815}">
  <sheetPr>
    <tabColor rgb="FF92D050"/>
    <pageSetUpPr fitToPage="1"/>
  </sheetPr>
  <dimension ref="A1:R223"/>
  <sheetViews>
    <sheetView rightToLeft="1" view="pageBreakPreview" topLeftCell="A22" zoomScale="55" zoomScaleNormal="85" zoomScaleSheetLayoutView="55" workbookViewId="0">
      <selection activeCell="A74" sqref="A1:XFD1048576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158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187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4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1</v>
      </c>
      <c r="C11" s="118" t="s">
        <v>97</v>
      </c>
      <c r="D11" s="158">
        <v>2</v>
      </c>
      <c r="E11" s="182" t="s">
        <v>96</v>
      </c>
      <c r="F11" s="164">
        <v>4</v>
      </c>
      <c r="G11" s="164">
        <v>3</v>
      </c>
      <c r="H11" s="164">
        <v>0</v>
      </c>
      <c r="I11" s="164">
        <v>0</v>
      </c>
      <c r="J11" s="164">
        <f t="shared" ref="J11:J34" si="0">F11-G11</f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v>0</v>
      </c>
      <c r="J13" s="162">
        <f t="shared" si="0"/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7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58" t="s">
        <v>188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18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62"/>
      <c r="M17" s="305"/>
      <c r="N17" s="663"/>
      <c r="O17" s="167">
        <v>11</v>
      </c>
      <c r="P17" s="168">
        <v>24</v>
      </c>
    </row>
    <row r="18" spans="1:18" ht="30.95" customHeight="1" x14ac:dyDescent="0.2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18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18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18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18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18" ht="30.95" customHeight="1" x14ac:dyDescent="0.25">
      <c r="A23" s="183" t="s">
        <v>50</v>
      </c>
      <c r="B23" s="162">
        <v>2</v>
      </c>
      <c r="C23" s="134" t="s">
        <v>49</v>
      </c>
      <c r="D23" s="181">
        <v>11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268</v>
      </c>
      <c r="P23" s="165">
        <f>P25+P27</f>
        <v>27586</v>
      </c>
      <c r="Q23" s="8"/>
    </row>
    <row r="24" spans="1:18" ht="30.95" customHeight="1" x14ac:dyDescent="0.2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18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2070</v>
      </c>
      <c r="Q25" s="8">
        <v>26698</v>
      </c>
    </row>
    <row r="26" spans="1:18" ht="30.95" customHeight="1" x14ac:dyDescent="0.25">
      <c r="A26" s="183" t="s">
        <v>42</v>
      </c>
      <c r="B26" s="162">
        <v>1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 cm="1">
        <f t="array" ref="Q26:Q27">'1403.02.12'!P25:P26</f>
        <v>2070</v>
      </c>
      <c r="R26" s="1">
        <f>O25</f>
        <v>0</v>
      </c>
    </row>
    <row r="27" spans="1:18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95" t="s">
        <v>38</v>
      </c>
      <c r="M27" s="297"/>
      <c r="N27" s="640">
        <v>332400</v>
      </c>
      <c r="O27" s="650">
        <v>268</v>
      </c>
      <c r="P27" s="645">
        <f>R28+Q28</f>
        <v>25516</v>
      </c>
      <c r="Q27" s="8">
        <v>0</v>
      </c>
    </row>
    <row r="28" spans="1:18" ht="30.95" customHeight="1" x14ac:dyDescent="0.2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'1403.02.12'!P27:P28</f>
        <v>25248</v>
      </c>
      <c r="R28" s="1">
        <f>O27</f>
        <v>268</v>
      </c>
    </row>
    <row r="29" spans="1:18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18" ht="30.95" customHeight="1" x14ac:dyDescent="0.25">
      <c r="A30" s="183" t="s">
        <v>31</v>
      </c>
      <c r="B30" s="162">
        <v>0</v>
      </c>
      <c r="C30" s="254" t="s">
        <v>30</v>
      </c>
      <c r="D30" s="255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96"/>
      <c r="M30" s="298"/>
      <c r="N30" s="641"/>
      <c r="O30" s="646"/>
      <c r="P30" s="646"/>
      <c r="Q30" s="9" cm="1">
        <f t="array" ref="Q30:Q31">'1403.02.12'!P29:P30</f>
        <v>360</v>
      </c>
      <c r="R30" s="192">
        <f>O29</f>
        <v>0</v>
      </c>
    </row>
    <row r="31" spans="1:18" ht="30.95" customHeight="1" x14ac:dyDescent="0.25">
      <c r="A31" s="183" t="s">
        <v>28</v>
      </c>
      <c r="B31" s="162">
        <v>1</v>
      </c>
      <c r="C31" s="647">
        <f>SUM(B11:B33,D11:D21,D23:D25)</f>
        <v>73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18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2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31</v>
      </c>
      <c r="G35" s="638">
        <f>SUM(G11:G34)</f>
        <v>22</v>
      </c>
      <c r="H35" s="638">
        <f>SUM(H11:H34)</f>
        <v>0</v>
      </c>
      <c r="I35" s="638">
        <f>SUM(I11:I34)</f>
        <v>0</v>
      </c>
      <c r="J35" s="638">
        <f>SUM(J11:J34)</f>
        <v>9</v>
      </c>
      <c r="K35" s="306">
        <f t="shared" ref="K35" si="1">K11+K12+K13+K14+K15+K16+K17+K18+K19+K20+K21+K22+K23+K24+K25+K26+K27+K28+K29+K30+K31+K32+K33+K34</f>
        <v>0</v>
      </c>
      <c r="L35" s="295" t="s">
        <v>165</v>
      </c>
      <c r="M35" s="297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309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629" t="s">
        <v>164</v>
      </c>
      <c r="B41" s="630"/>
      <c r="C41" s="630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625" t="s">
        <v>189</v>
      </c>
      <c r="B42" s="626"/>
      <c r="C42" s="626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625" t="s">
        <v>190</v>
      </c>
      <c r="B43" s="626"/>
      <c r="C43" s="626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678"/>
      <c r="B44" s="679"/>
      <c r="C44" s="679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345"/>
      <c r="J49" s="345"/>
      <c r="K49" s="345"/>
      <c r="L49" s="345"/>
      <c r="M49" s="345"/>
      <c r="N49" s="345"/>
      <c r="O49" s="345"/>
      <c r="P49" s="34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351"/>
      <c r="J50" s="351"/>
      <c r="K50" s="351"/>
      <c r="L50" s="351"/>
      <c r="M50" s="351"/>
      <c r="N50" s="351"/>
      <c r="O50" s="351"/>
      <c r="P50" s="352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347"/>
      <c r="J52" s="347"/>
      <c r="K52" s="347"/>
      <c r="L52" s="347"/>
      <c r="M52" s="347"/>
      <c r="N52" s="347"/>
      <c r="O52" s="347"/>
      <c r="P52" s="348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349"/>
      <c r="J53" s="349"/>
      <c r="K53" s="349"/>
      <c r="L53" s="349"/>
      <c r="M53" s="349"/>
      <c r="N53" s="349"/>
      <c r="O53" s="349"/>
      <c r="P53" s="350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357"/>
      <c r="J63" s="357"/>
      <c r="K63" s="357"/>
      <c r="L63" s="357"/>
      <c r="M63" s="357"/>
      <c r="N63" s="357"/>
      <c r="O63" s="357"/>
      <c r="P63" s="358"/>
      <c r="Q63" s="2"/>
    </row>
    <row r="64" spans="1:17" ht="30" customHeight="1" x14ac:dyDescent="0.25">
      <c r="A64" s="110" t="s">
        <v>5</v>
      </c>
      <c r="B64" s="591">
        <v>0</v>
      </c>
      <c r="C64" s="592"/>
      <c r="D64" s="593">
        <v>0</v>
      </c>
      <c r="E64" s="594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598">
        <v>450</v>
      </c>
      <c r="C65" s="599"/>
      <c r="D65" s="598">
        <v>33</v>
      </c>
      <c r="E65" s="599"/>
      <c r="F65" s="598"/>
      <c r="G65" s="600"/>
      <c r="H65" s="601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587">
        <v>450</v>
      </c>
      <c r="C66" s="587"/>
      <c r="D66" s="587">
        <v>31</v>
      </c>
      <c r="E66" s="587"/>
      <c r="F66" s="587"/>
      <c r="G66" s="587"/>
      <c r="H66" s="588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589">
        <f>B65-B66</f>
        <v>0</v>
      </c>
      <c r="C67" s="589"/>
      <c r="D67" s="589">
        <f>D65-D66</f>
        <v>2</v>
      </c>
      <c r="E67" s="589"/>
      <c r="F67" s="589"/>
      <c r="G67" s="589"/>
      <c r="H67" s="590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/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655F-470A-412C-BFDB-7E89615E2699}">
  <sheetPr>
    <tabColor rgb="FF92D050"/>
    <pageSetUpPr fitToPage="1"/>
  </sheetPr>
  <dimension ref="A1:R223"/>
  <sheetViews>
    <sheetView rightToLeft="1" view="pageBreakPreview" topLeftCell="A19" zoomScale="55" zoomScaleNormal="85" zoomScaleSheetLayoutView="55" workbookViewId="0">
      <selection activeCell="A74" sqref="A74:P74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192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191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4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0</v>
      </c>
      <c r="E11" s="182" t="s">
        <v>96</v>
      </c>
      <c r="F11" s="164">
        <v>4</v>
      </c>
      <c r="G11" s="164">
        <v>0</v>
      </c>
      <c r="H11" s="164">
        <v>0</v>
      </c>
      <c r="I11" s="164">
        <v>0</v>
      </c>
      <c r="J11" s="164">
        <f t="shared" ref="J11:J34" si="0">F11-G11</f>
        <v>4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0</v>
      </c>
      <c r="E12" s="183" t="s">
        <v>92</v>
      </c>
      <c r="F12" s="162">
        <v>2</v>
      </c>
      <c r="G12" s="162">
        <v>0</v>
      </c>
      <c r="H12" s="162">
        <v>0</v>
      </c>
      <c r="I12" s="162">
        <v>0</v>
      </c>
      <c r="J12" s="164">
        <f t="shared" si="0"/>
        <v>2</v>
      </c>
      <c r="K12" s="123"/>
      <c r="L12" s="282" t="s">
        <v>91</v>
      </c>
      <c r="M12" s="283"/>
      <c r="N12" s="283"/>
      <c r="O12" s="284"/>
      <c r="P12" s="159">
        <v>0</v>
      </c>
    </row>
    <row r="13" spans="1:18" ht="30.95" customHeight="1" thickBot="1" x14ac:dyDescent="0.3">
      <c r="A13" s="183" t="s">
        <v>90</v>
      </c>
      <c r="B13" s="162">
        <v>0</v>
      </c>
      <c r="C13" s="122" t="s">
        <v>89</v>
      </c>
      <c r="D13" s="158">
        <v>0</v>
      </c>
      <c r="E13" s="183" t="s">
        <v>88</v>
      </c>
      <c r="F13" s="162">
        <v>1</v>
      </c>
      <c r="G13" s="164">
        <v>0</v>
      </c>
      <c r="H13" s="162">
        <v>0</v>
      </c>
      <c r="I13" s="162">
        <v>0</v>
      </c>
      <c r="J13" s="164">
        <f t="shared" si="0"/>
        <v>1</v>
      </c>
      <c r="K13" s="123"/>
      <c r="L13" s="264" t="s">
        <v>87</v>
      </c>
      <c r="M13" s="265"/>
      <c r="N13" s="265"/>
      <c r="O13" s="266"/>
      <c r="P13" s="159">
        <v>0</v>
      </c>
    </row>
    <row r="14" spans="1:18" ht="31.5" customHeight="1" x14ac:dyDescent="0.25">
      <c r="A14" s="183" t="s">
        <v>87</v>
      </c>
      <c r="B14" s="162">
        <v>0</v>
      </c>
      <c r="C14" s="122" t="s">
        <v>86</v>
      </c>
      <c r="D14" s="159">
        <v>0</v>
      </c>
      <c r="E14" s="183" t="s">
        <v>85</v>
      </c>
      <c r="F14" s="162">
        <v>1</v>
      </c>
      <c r="G14" s="162">
        <v>0</v>
      </c>
      <c r="H14" s="162">
        <v>0</v>
      </c>
      <c r="I14" s="162">
        <v>0</v>
      </c>
      <c r="J14" s="164">
        <f t="shared" si="0"/>
        <v>1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1</v>
      </c>
      <c r="C15" s="122" t="s">
        <v>82</v>
      </c>
      <c r="D15" s="158">
        <v>0</v>
      </c>
      <c r="E15" s="183" t="s">
        <v>81</v>
      </c>
      <c r="F15" s="162">
        <v>6</v>
      </c>
      <c r="G15" s="164">
        <v>0</v>
      </c>
      <c r="H15" s="162">
        <v>0</v>
      </c>
      <c r="I15" s="162">
        <v>0</v>
      </c>
      <c r="J15" s="164">
        <f t="shared" si="0"/>
        <v>6</v>
      </c>
      <c r="K15" s="123"/>
      <c r="L15" s="658" t="s">
        <v>188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0</v>
      </c>
      <c r="C16" s="122" t="s">
        <v>79</v>
      </c>
      <c r="D16" s="159">
        <v>0</v>
      </c>
      <c r="E16" s="183" t="s">
        <v>78</v>
      </c>
      <c r="F16" s="162">
        <v>2</v>
      </c>
      <c r="G16" s="162">
        <v>0</v>
      </c>
      <c r="H16" s="162">
        <v>0</v>
      </c>
      <c r="I16" s="162">
        <v>0</v>
      </c>
      <c r="J16" s="164">
        <f t="shared" si="0"/>
        <v>2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18" ht="30.95" customHeight="1" thickBot="1" x14ac:dyDescent="0.3">
      <c r="A17" s="183" t="s">
        <v>74</v>
      </c>
      <c r="B17" s="162">
        <v>0</v>
      </c>
      <c r="C17" s="122" t="s">
        <v>73</v>
      </c>
      <c r="D17" s="158">
        <v>0</v>
      </c>
      <c r="E17" s="183" t="s">
        <v>72</v>
      </c>
      <c r="F17" s="162">
        <v>2</v>
      </c>
      <c r="G17" s="164">
        <v>0</v>
      </c>
      <c r="H17" s="162">
        <v>0</v>
      </c>
      <c r="I17" s="162">
        <v>0</v>
      </c>
      <c r="J17" s="164">
        <f t="shared" si="0"/>
        <v>2</v>
      </c>
      <c r="K17" s="123"/>
      <c r="L17" s="662"/>
      <c r="M17" s="305"/>
      <c r="N17" s="663"/>
      <c r="O17" s="167">
        <v>11</v>
      </c>
      <c r="P17" s="168">
        <v>20</v>
      </c>
    </row>
    <row r="18" spans="1:18" ht="30.95" customHeight="1" x14ac:dyDescent="0.25">
      <c r="A18" s="183" t="s">
        <v>71</v>
      </c>
      <c r="B18" s="162">
        <v>0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4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18" ht="30.95" customHeight="1" x14ac:dyDescent="0.25">
      <c r="A19" s="183" t="s">
        <v>67</v>
      </c>
      <c r="B19" s="162">
        <v>0</v>
      </c>
      <c r="C19" s="122" t="s">
        <v>66</v>
      </c>
      <c r="D19" s="158">
        <v>0</v>
      </c>
      <c r="E19" s="183" t="s">
        <v>147</v>
      </c>
      <c r="F19" s="162">
        <v>1</v>
      </c>
      <c r="G19" s="164">
        <v>0</v>
      </c>
      <c r="H19" s="162">
        <v>0</v>
      </c>
      <c r="I19" s="162">
        <v>0</v>
      </c>
      <c r="J19" s="164">
        <f t="shared" si="0"/>
        <v>1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18" ht="30.95" customHeight="1" x14ac:dyDescent="0.25">
      <c r="A20" s="183" t="s">
        <v>64</v>
      </c>
      <c r="B20" s="162">
        <v>0</v>
      </c>
      <c r="C20" s="122" t="s">
        <v>63</v>
      </c>
      <c r="D20" s="159">
        <v>0</v>
      </c>
      <c r="E20" s="183" t="s">
        <v>62</v>
      </c>
      <c r="F20" s="162">
        <v>3</v>
      </c>
      <c r="G20" s="162">
        <v>0</v>
      </c>
      <c r="H20" s="162">
        <v>0</v>
      </c>
      <c r="I20" s="162">
        <v>0</v>
      </c>
      <c r="J20" s="164">
        <f t="shared" si="0"/>
        <v>3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18" ht="30.95" customHeight="1" thickBot="1" x14ac:dyDescent="0.3">
      <c r="A21" s="183" t="s">
        <v>61</v>
      </c>
      <c r="B21" s="162">
        <v>0</v>
      </c>
      <c r="C21" s="124" t="s">
        <v>60</v>
      </c>
      <c r="D21" s="158">
        <v>0</v>
      </c>
      <c r="E21" s="183" t="s">
        <v>59</v>
      </c>
      <c r="F21" s="162">
        <v>5</v>
      </c>
      <c r="G21" s="164">
        <v>0</v>
      </c>
      <c r="H21" s="162">
        <v>0</v>
      </c>
      <c r="I21" s="162">
        <v>0</v>
      </c>
      <c r="J21" s="164">
        <f t="shared" si="0"/>
        <v>5</v>
      </c>
      <c r="K21" s="123"/>
      <c r="L21" s="288"/>
      <c r="M21" s="289"/>
      <c r="N21" s="289"/>
      <c r="O21" s="290"/>
      <c r="P21" s="653"/>
    </row>
    <row r="22" spans="1:18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4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18" ht="30.95" customHeight="1" x14ac:dyDescent="0.25">
      <c r="A23" s="183" t="s">
        <v>50</v>
      </c>
      <c r="B23" s="162">
        <v>0</v>
      </c>
      <c r="C23" s="134" t="s">
        <v>49</v>
      </c>
      <c r="D23" s="181">
        <v>0</v>
      </c>
      <c r="E23" s="183" t="s">
        <v>48</v>
      </c>
      <c r="F23" s="162">
        <v>1</v>
      </c>
      <c r="G23" s="164">
        <v>0</v>
      </c>
      <c r="H23" s="162">
        <v>0</v>
      </c>
      <c r="I23" s="162">
        <v>0</v>
      </c>
      <c r="J23" s="164">
        <f t="shared" si="0"/>
        <v>1</v>
      </c>
      <c r="K23" s="123"/>
      <c r="L23" s="120" t="s">
        <v>140</v>
      </c>
      <c r="M23" s="170"/>
      <c r="N23" s="171">
        <v>919106</v>
      </c>
      <c r="O23" s="162">
        <f>O25+O27</f>
        <v>0</v>
      </c>
      <c r="P23" s="165">
        <f>P25+P27</f>
        <v>27586</v>
      </c>
      <c r="Q23" s="8"/>
    </row>
    <row r="24" spans="1:18" ht="30.95" customHeight="1" x14ac:dyDescent="0.25">
      <c r="A24" s="183" t="s">
        <v>47</v>
      </c>
      <c r="B24" s="162">
        <v>0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4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18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4">
        <v>0</v>
      </c>
      <c r="H25" s="162">
        <v>0</v>
      </c>
      <c r="I25" s="162">
        <v>0</v>
      </c>
      <c r="J25" s="164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2070</v>
      </c>
      <c r="Q25" s="8">
        <v>26698</v>
      </c>
    </row>
    <row r="26" spans="1:18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4">
        <f t="shared" si="0"/>
        <v>0</v>
      </c>
      <c r="K26" s="123"/>
      <c r="L26" s="296"/>
      <c r="M26" s="298"/>
      <c r="N26" s="641"/>
      <c r="O26" s="651"/>
      <c r="P26" s="657"/>
      <c r="Q26" s="9" cm="1">
        <f t="array" ref="Q26:Q27">'1403.02.12'!P25:P26</f>
        <v>2070</v>
      </c>
      <c r="R26" s="1">
        <f>O25</f>
        <v>0</v>
      </c>
    </row>
    <row r="27" spans="1:18" ht="30.95" customHeight="1" x14ac:dyDescent="0.25">
      <c r="A27" s="183" t="s">
        <v>40</v>
      </c>
      <c r="B27" s="162">
        <v>0</v>
      </c>
      <c r="C27" s="121"/>
      <c r="D27" s="159"/>
      <c r="E27" s="183" t="s">
        <v>39</v>
      </c>
      <c r="F27" s="162">
        <v>1</v>
      </c>
      <c r="G27" s="164">
        <v>0</v>
      </c>
      <c r="H27" s="162">
        <v>0</v>
      </c>
      <c r="I27" s="162">
        <v>0</v>
      </c>
      <c r="J27" s="164">
        <f t="shared" si="0"/>
        <v>1</v>
      </c>
      <c r="K27" s="123"/>
      <c r="L27" s="295" t="s">
        <v>38</v>
      </c>
      <c r="M27" s="297"/>
      <c r="N27" s="640">
        <v>332400</v>
      </c>
      <c r="O27" s="650">
        <v>0</v>
      </c>
      <c r="P27" s="645">
        <f>R28+Q28</f>
        <v>25516</v>
      </c>
      <c r="Q27" s="8">
        <v>0</v>
      </c>
    </row>
    <row r="28" spans="1:18" ht="30.95" customHeight="1" x14ac:dyDescent="0.2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4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'1403.02.13'!P27:P28</f>
        <v>25516</v>
      </c>
      <c r="R28" s="1">
        <f>O27</f>
        <v>0</v>
      </c>
    </row>
    <row r="29" spans="1:18" ht="30.95" customHeight="1" x14ac:dyDescent="0.25">
      <c r="A29" s="183" t="s">
        <v>34</v>
      </c>
      <c r="B29" s="162">
        <v>0</v>
      </c>
      <c r="C29" s="124"/>
      <c r="D29" s="160"/>
      <c r="E29" s="183" t="s">
        <v>33</v>
      </c>
      <c r="F29" s="162">
        <v>0</v>
      </c>
      <c r="G29" s="164">
        <v>0</v>
      </c>
      <c r="H29" s="162">
        <v>0</v>
      </c>
      <c r="I29" s="162">
        <v>0</v>
      </c>
      <c r="J29" s="164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18" ht="30.95" customHeight="1" x14ac:dyDescent="0.25">
      <c r="A30" s="183" t="s">
        <v>31</v>
      </c>
      <c r="B30" s="162">
        <v>0</v>
      </c>
      <c r="C30" s="254" t="s">
        <v>30</v>
      </c>
      <c r="D30" s="255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4">
        <f t="shared" si="0"/>
        <v>1</v>
      </c>
      <c r="K30" s="123"/>
      <c r="L30" s="296"/>
      <c r="M30" s="298"/>
      <c r="N30" s="641"/>
      <c r="O30" s="646"/>
      <c r="P30" s="646"/>
      <c r="Q30" s="9" cm="1">
        <f t="array" ref="Q30:Q31">'1403.02.12'!P29:P30</f>
        <v>360</v>
      </c>
      <c r="R30" s="192">
        <f>O29</f>
        <v>0</v>
      </c>
    </row>
    <row r="31" spans="1:18" ht="30.95" customHeight="1" x14ac:dyDescent="0.25">
      <c r="A31" s="183" t="s">
        <v>28</v>
      </c>
      <c r="B31" s="162">
        <v>0</v>
      </c>
      <c r="C31" s="647">
        <f>SUM(B11:B33,D11:D21,D23:D25)</f>
        <v>8</v>
      </c>
      <c r="D31" s="304" t="s">
        <v>27</v>
      </c>
      <c r="E31" s="183" t="s">
        <v>26</v>
      </c>
      <c r="F31" s="162">
        <v>0</v>
      </c>
      <c r="G31" s="164">
        <v>0</v>
      </c>
      <c r="H31" s="162">
        <v>0</v>
      </c>
      <c r="I31" s="162">
        <v>0</v>
      </c>
      <c r="J31" s="164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18" ht="30.95" customHeight="1" x14ac:dyDescent="0.25">
      <c r="A32" s="183" t="s">
        <v>24</v>
      </c>
      <c r="B32" s="162">
        <v>6</v>
      </c>
      <c r="C32" s="648"/>
      <c r="D32" s="304"/>
      <c r="E32" s="183" t="s">
        <v>23</v>
      </c>
      <c r="F32" s="162">
        <v>1</v>
      </c>
      <c r="G32" s="162">
        <v>0</v>
      </c>
      <c r="H32" s="162">
        <v>0</v>
      </c>
      <c r="I32" s="162">
        <v>0</v>
      </c>
      <c r="J32" s="164">
        <f t="shared" si="0"/>
        <v>1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0</v>
      </c>
      <c r="C33" s="649"/>
      <c r="D33" s="305"/>
      <c r="E33" s="183" t="s">
        <v>21</v>
      </c>
      <c r="F33" s="162">
        <v>0</v>
      </c>
      <c r="G33" s="164">
        <v>0</v>
      </c>
      <c r="H33" s="162">
        <v>0</v>
      </c>
      <c r="I33" s="162">
        <v>0</v>
      </c>
      <c r="J33" s="164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4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31</v>
      </c>
      <c r="G35" s="638">
        <f>SUM(G11:G34)</f>
        <v>0</v>
      </c>
      <c r="H35" s="638">
        <f>SUM(H11:H34)</f>
        <v>0</v>
      </c>
      <c r="I35" s="638">
        <f>SUM(I11:I34)</f>
        <v>0</v>
      </c>
      <c r="J35" s="638">
        <f>SUM(J11:J34)</f>
        <v>31</v>
      </c>
      <c r="K35" s="306">
        <f t="shared" ref="K35" si="1">K11+K12+K13+K14+K15+K16+K17+K18+K19+K20+K21+K22+K23+K24+K25+K26+K27+K28+K29+K30+K31+K32+K33+K34</f>
        <v>0</v>
      </c>
      <c r="L35" s="295" t="s">
        <v>165</v>
      </c>
      <c r="M35" s="297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309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629"/>
      <c r="B41" s="630"/>
      <c r="C41" s="630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625"/>
      <c r="B42" s="626"/>
      <c r="C42" s="626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625"/>
      <c r="B43" s="626"/>
      <c r="C43" s="626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678"/>
      <c r="B44" s="679"/>
      <c r="C44" s="679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345"/>
      <c r="J49" s="345"/>
      <c r="K49" s="345"/>
      <c r="L49" s="345"/>
      <c r="M49" s="345"/>
      <c r="N49" s="345"/>
      <c r="O49" s="345"/>
      <c r="P49" s="34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351"/>
      <c r="J50" s="351"/>
      <c r="K50" s="351"/>
      <c r="L50" s="351"/>
      <c r="M50" s="351"/>
      <c r="N50" s="351"/>
      <c r="O50" s="351"/>
      <c r="P50" s="352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347"/>
      <c r="J52" s="347"/>
      <c r="K52" s="347"/>
      <c r="L52" s="347"/>
      <c r="M52" s="347"/>
      <c r="N52" s="347"/>
      <c r="O52" s="347"/>
      <c r="P52" s="348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349"/>
      <c r="J53" s="349"/>
      <c r="K53" s="349"/>
      <c r="L53" s="349"/>
      <c r="M53" s="349"/>
      <c r="N53" s="349"/>
      <c r="O53" s="349"/>
      <c r="P53" s="350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357"/>
      <c r="J63" s="357"/>
      <c r="K63" s="357"/>
      <c r="L63" s="357"/>
      <c r="M63" s="357"/>
      <c r="N63" s="357"/>
      <c r="O63" s="357"/>
      <c r="P63" s="358"/>
      <c r="Q63" s="2"/>
    </row>
    <row r="64" spans="1:17" ht="30" customHeight="1" x14ac:dyDescent="0.25">
      <c r="A64" s="110" t="s">
        <v>5</v>
      </c>
      <c r="B64" s="591">
        <v>0</v>
      </c>
      <c r="C64" s="592"/>
      <c r="D64" s="593">
        <v>0</v>
      </c>
      <c r="E64" s="594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598">
        <v>450</v>
      </c>
      <c r="C65" s="599"/>
      <c r="D65" s="598">
        <v>33</v>
      </c>
      <c r="E65" s="599"/>
      <c r="F65" s="598"/>
      <c r="G65" s="600"/>
      <c r="H65" s="601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587">
        <v>450</v>
      </c>
      <c r="C66" s="587"/>
      <c r="D66" s="587">
        <v>31</v>
      </c>
      <c r="E66" s="587"/>
      <c r="F66" s="587"/>
      <c r="G66" s="587"/>
      <c r="H66" s="588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589">
        <f>B65-B66</f>
        <v>0</v>
      </c>
      <c r="C67" s="589"/>
      <c r="D67" s="589">
        <f>D65-D66</f>
        <v>2</v>
      </c>
      <c r="E67" s="589"/>
      <c r="F67" s="589"/>
      <c r="G67" s="589"/>
      <c r="H67" s="590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193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9E04-7D3A-4DE6-AE64-89043BBB3396}">
  <sheetPr>
    <tabColor rgb="FF92D050"/>
    <pageSetUpPr fitToPage="1"/>
  </sheetPr>
  <dimension ref="A1:R223"/>
  <sheetViews>
    <sheetView rightToLeft="1" view="pageBreakPreview" topLeftCell="A19" zoomScale="55" zoomScaleNormal="85" zoomScaleSheetLayoutView="55" workbookViewId="0">
      <selection activeCell="B67" sqref="B67:C67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195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194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4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3</v>
      </c>
      <c r="E11" s="182" t="s">
        <v>96</v>
      </c>
      <c r="F11" s="164">
        <v>4</v>
      </c>
      <c r="G11" s="164">
        <v>3</v>
      </c>
      <c r="H11" s="164">
        <v>0</v>
      </c>
      <c r="I11" s="164">
        <v>0</v>
      </c>
      <c r="J11" s="164">
        <f t="shared" ref="J11:J34" si="0">F11-G11</f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v>0</v>
      </c>
      <c r="J13" s="162">
        <f t="shared" si="0"/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3</v>
      </c>
      <c r="E15" s="183" t="s">
        <v>81</v>
      </c>
      <c r="F15" s="162">
        <v>6</v>
      </c>
      <c r="G15" s="162">
        <v>3</v>
      </c>
      <c r="H15" s="162">
        <v>0</v>
      </c>
      <c r="I15" s="162">
        <v>0</v>
      </c>
      <c r="J15" s="162">
        <f t="shared" si="0"/>
        <v>3</v>
      </c>
      <c r="K15" s="123"/>
      <c r="L15" s="658" t="s">
        <v>188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1</v>
      </c>
      <c r="H16" s="162">
        <v>0</v>
      </c>
      <c r="I16" s="162">
        <v>0</v>
      </c>
      <c r="J16" s="162">
        <f t="shared" si="0"/>
        <v>1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18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62"/>
      <c r="M17" s="305"/>
      <c r="N17" s="663"/>
      <c r="O17" s="167">
        <v>15</v>
      </c>
      <c r="P17" s="168">
        <v>26</v>
      </c>
    </row>
    <row r="18" spans="1:18" ht="30.95" customHeight="1" x14ac:dyDescent="0.2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18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18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18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18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18" ht="30.95" customHeight="1" x14ac:dyDescent="0.25">
      <c r="A23" s="183" t="s">
        <v>50</v>
      </c>
      <c r="B23" s="162">
        <v>2</v>
      </c>
      <c r="C23" s="134" t="s">
        <v>49</v>
      </c>
      <c r="D23" s="181">
        <v>3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269</v>
      </c>
      <c r="P23" s="165">
        <f>P25+P27</f>
        <v>27855</v>
      </c>
      <c r="Q23" s="8"/>
    </row>
    <row r="24" spans="1:18" ht="30.95" customHeight="1" x14ac:dyDescent="0.2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18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2070</v>
      </c>
      <c r="Q25" s="8">
        <v>26698</v>
      </c>
    </row>
    <row r="26" spans="1:18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 cm="1">
        <f t="array" ref="Q26:Q27">'1403.02.14'!P25:P26</f>
        <v>2070</v>
      </c>
      <c r="R26" s="1">
        <f>O25</f>
        <v>0</v>
      </c>
    </row>
    <row r="27" spans="1:18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95" t="s">
        <v>38</v>
      </c>
      <c r="M27" s="297"/>
      <c r="N27" s="640">
        <v>332400</v>
      </c>
      <c r="O27" s="650">
        <v>269</v>
      </c>
      <c r="P27" s="645">
        <f>R28+Q28</f>
        <v>25785</v>
      </c>
      <c r="Q27" s="8">
        <v>0</v>
      </c>
    </row>
    <row r="28" spans="1:18" ht="30.95" customHeight="1" x14ac:dyDescent="0.2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'1403.02.14'!P27:P28</f>
        <v>25516</v>
      </c>
      <c r="R28" s="1">
        <f>O27</f>
        <v>269</v>
      </c>
    </row>
    <row r="29" spans="1:18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18" ht="30.95" customHeight="1" x14ac:dyDescent="0.25">
      <c r="A30" s="183" t="s">
        <v>31</v>
      </c>
      <c r="B30" s="162">
        <v>0</v>
      </c>
      <c r="C30" s="254" t="s">
        <v>30</v>
      </c>
      <c r="D30" s="255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96"/>
      <c r="M30" s="298"/>
      <c r="N30" s="641"/>
      <c r="O30" s="646"/>
      <c r="P30" s="646"/>
      <c r="Q30" s="9" cm="1">
        <f t="array" ref="Q30:Q31">'1403.02.14'!P29:P30</f>
        <v>360</v>
      </c>
      <c r="R30" s="192">
        <f>O29</f>
        <v>0</v>
      </c>
    </row>
    <row r="31" spans="1:18" ht="30.95" customHeight="1" x14ac:dyDescent="0.25">
      <c r="A31" s="183" t="s">
        <v>28</v>
      </c>
      <c r="B31" s="162">
        <v>1</v>
      </c>
      <c r="C31" s="647">
        <f>SUM(B11:B33,D11:D21,D23:D25)</f>
        <v>59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18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2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31</v>
      </c>
      <c r="G35" s="638">
        <f>SUM(G11:G34)</f>
        <v>20</v>
      </c>
      <c r="H35" s="638">
        <f>SUM(H11:H34)</f>
        <v>0</v>
      </c>
      <c r="I35" s="638">
        <f>SUM(I11:I34)</f>
        <v>0</v>
      </c>
      <c r="J35" s="638">
        <f>SUM(J11:J34)</f>
        <v>11</v>
      </c>
      <c r="K35" s="306">
        <f t="shared" ref="K35" si="1">K11+K12+K13+K14+K15+K16+K17+K18+K19+K20+K21+K22+K23+K24+K25+K26+K27+K28+K29+K30+K31+K32+K33+K34</f>
        <v>0</v>
      </c>
      <c r="L35" s="295" t="s">
        <v>165</v>
      </c>
      <c r="M35" s="297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309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629" t="s">
        <v>164</v>
      </c>
      <c r="B41" s="630"/>
      <c r="C41" s="630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625" t="s">
        <v>196</v>
      </c>
      <c r="B42" s="626"/>
      <c r="C42" s="626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625"/>
      <c r="B43" s="626"/>
      <c r="C43" s="626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678"/>
      <c r="B44" s="679"/>
      <c r="C44" s="679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695" t="s">
        <v>197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697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691" t="s">
        <v>198</v>
      </c>
      <c r="J52" s="691"/>
      <c r="K52" s="691"/>
      <c r="L52" s="691"/>
      <c r="M52" s="691"/>
      <c r="N52" s="691"/>
      <c r="O52" s="691"/>
      <c r="P52" s="692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693" t="s">
        <v>199</v>
      </c>
      <c r="J53" s="693"/>
      <c r="K53" s="693"/>
      <c r="L53" s="693"/>
      <c r="M53" s="693"/>
      <c r="N53" s="693"/>
      <c r="O53" s="693"/>
      <c r="P53" s="694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357"/>
      <c r="J63" s="357"/>
      <c r="K63" s="357"/>
      <c r="L63" s="357"/>
      <c r="M63" s="357"/>
      <c r="N63" s="357"/>
      <c r="O63" s="357"/>
      <c r="P63" s="358"/>
      <c r="Q63" s="2"/>
    </row>
    <row r="64" spans="1:17" ht="30" customHeight="1" x14ac:dyDescent="0.25">
      <c r="A64" s="110" t="s">
        <v>5</v>
      </c>
      <c r="B64" s="595">
        <v>1</v>
      </c>
      <c r="C64" s="688"/>
      <c r="D64" s="689">
        <v>0.5</v>
      </c>
      <c r="E64" s="690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80">
        <v>31.3</v>
      </c>
      <c r="E66" s="681"/>
      <c r="F66" s="680"/>
      <c r="G66" s="682"/>
      <c r="H66" s="683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684">
        <f>D65-D66</f>
        <v>2.6999999999999993</v>
      </c>
      <c r="E67" s="685"/>
      <c r="F67" s="684"/>
      <c r="G67" s="686"/>
      <c r="H67" s="687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200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C4AD-2100-4509-977A-21E2349B4EF2}">
  <sheetPr>
    <tabColor rgb="FF92D050"/>
    <pageSetUpPr fitToPage="1"/>
  </sheetPr>
  <dimension ref="A1:S223"/>
  <sheetViews>
    <sheetView rightToLeft="1" view="pageBreakPreview" topLeftCell="A4" zoomScale="55" zoomScaleNormal="85" zoomScaleSheetLayoutView="55" workbookViewId="0">
      <selection activeCell="Q28" sqref="Q28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203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204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4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3</v>
      </c>
      <c r="E11" s="182" t="s">
        <v>96</v>
      </c>
      <c r="F11" s="164">
        <v>4</v>
      </c>
      <c r="G11" s="164">
        <v>3</v>
      </c>
      <c r="H11" s="164">
        <v>0</v>
      </c>
      <c r="I11" s="164">
        <v>0</v>
      </c>
      <c r="J11" s="164">
        <f t="shared" ref="J11:J34" si="0">F11-G11</f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0</v>
      </c>
      <c r="H13" s="162">
        <v>0</v>
      </c>
      <c r="I13" s="162">
        <v>0</v>
      </c>
      <c r="J13" s="162">
        <f t="shared" si="0"/>
        <v>1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6</v>
      </c>
      <c r="E15" s="183" t="s">
        <v>81</v>
      </c>
      <c r="F15" s="162">
        <v>6</v>
      </c>
      <c r="G15" s="162">
        <v>6</v>
      </c>
      <c r="H15" s="162">
        <v>0</v>
      </c>
      <c r="I15" s="162">
        <v>0</v>
      </c>
      <c r="J15" s="162">
        <f t="shared" si="0"/>
        <v>0</v>
      </c>
      <c r="K15" s="123"/>
      <c r="L15" s="658" t="s">
        <v>188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1</v>
      </c>
      <c r="H16" s="162">
        <v>0</v>
      </c>
      <c r="I16" s="162">
        <v>0</v>
      </c>
      <c r="J16" s="162">
        <f t="shared" si="0"/>
        <v>1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19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62"/>
      <c r="M17" s="305"/>
      <c r="N17" s="663"/>
      <c r="O17" s="167">
        <v>14</v>
      </c>
      <c r="P17" s="168">
        <v>26</v>
      </c>
    </row>
    <row r="18" spans="1:19" ht="30.95" customHeight="1" x14ac:dyDescent="0.2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19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19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19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19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19" ht="30.95" customHeight="1" x14ac:dyDescent="0.25">
      <c r="A23" s="183" t="s">
        <v>50</v>
      </c>
      <c r="B23" s="162">
        <v>2</v>
      </c>
      <c r="C23" s="134" t="s">
        <v>49</v>
      </c>
      <c r="D23" s="181">
        <v>6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378</v>
      </c>
      <c r="P23" s="165">
        <f>P25+P27</f>
        <v>28233</v>
      </c>
      <c r="Q23" s="8"/>
    </row>
    <row r="24" spans="1:19" ht="30.95" customHeight="1" x14ac:dyDescent="0.2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19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2070</v>
      </c>
      <c r="Q25" s="8">
        <v>26698</v>
      </c>
    </row>
    <row r="26" spans="1:19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 cm="1">
        <f t="array" ref="Q26:Q27">'1403.02.14'!P25:P26</f>
        <v>2070</v>
      </c>
      <c r="R26" s="1">
        <f>O25</f>
        <v>0</v>
      </c>
    </row>
    <row r="27" spans="1:19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95" t="s">
        <v>38</v>
      </c>
      <c r="M27" s="297"/>
      <c r="N27" s="640">
        <v>332400</v>
      </c>
      <c r="O27" s="650">
        <v>378</v>
      </c>
      <c r="P27" s="645">
        <f>R28+Q28</f>
        <v>26163</v>
      </c>
      <c r="Q27" s="8">
        <v>0</v>
      </c>
    </row>
    <row r="28" spans="1:19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'1403.02.15'!P27:P28</f>
        <v>25785</v>
      </c>
      <c r="R28" s="1">
        <f>O27</f>
        <v>378</v>
      </c>
      <c r="S28" s="192">
        <f>P27</f>
        <v>26163</v>
      </c>
    </row>
    <row r="29" spans="1:19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19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96"/>
      <c r="M30" s="298"/>
      <c r="N30" s="641"/>
      <c r="O30" s="646"/>
      <c r="P30" s="646"/>
      <c r="Q30" s="9" cm="1">
        <f t="array" ref="Q30:Q31">'1403.02.14'!P29:P30</f>
        <v>360</v>
      </c>
      <c r="R30" s="192">
        <f>O29</f>
        <v>0</v>
      </c>
    </row>
    <row r="31" spans="1:19" ht="30.95" customHeight="1" x14ac:dyDescent="0.25">
      <c r="A31" s="183" t="s">
        <v>28</v>
      </c>
      <c r="B31" s="162">
        <v>1</v>
      </c>
      <c r="C31" s="647">
        <f>SUM(B11:B33,D11:D21,D23:D25)</f>
        <v>68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19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31</v>
      </c>
      <c r="G35" s="638">
        <f>SUM(G11:G34)</f>
        <v>22</v>
      </c>
      <c r="H35" s="638">
        <f>SUM(H11:H34)</f>
        <v>0</v>
      </c>
      <c r="I35" s="638">
        <f>SUM(I11:I34)</f>
        <v>0</v>
      </c>
      <c r="J35" s="638">
        <f>SUM(J11:J34)</f>
        <v>9</v>
      </c>
      <c r="K35" s="306">
        <f t="shared" ref="K35" si="1">K11+K12+K13+K14+K15+K16+K17+K18+K19+K20+K21+K22+K23+K24+K25+K26+K27+K28+K29+K30+K31+K32+K33+K34</f>
        <v>0</v>
      </c>
      <c r="L35" s="295" t="s">
        <v>165</v>
      </c>
      <c r="M35" s="297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309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629" t="s">
        <v>164</v>
      </c>
      <c r="B41" s="630"/>
      <c r="C41" s="630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625" t="s">
        <v>201</v>
      </c>
      <c r="B42" s="626"/>
      <c r="C42" s="626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625"/>
      <c r="B43" s="626"/>
      <c r="C43" s="626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678"/>
      <c r="B44" s="679"/>
      <c r="C44" s="679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695" t="s">
        <v>197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697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691" t="s">
        <v>198</v>
      </c>
      <c r="J52" s="691"/>
      <c r="K52" s="691"/>
      <c r="L52" s="691"/>
      <c r="M52" s="691"/>
      <c r="N52" s="691"/>
      <c r="O52" s="691"/>
      <c r="P52" s="692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693" t="s">
        <v>199</v>
      </c>
      <c r="J53" s="693"/>
      <c r="K53" s="693"/>
      <c r="L53" s="693"/>
      <c r="M53" s="693"/>
      <c r="N53" s="693"/>
      <c r="O53" s="693"/>
      <c r="P53" s="694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357"/>
      <c r="J63" s="357"/>
      <c r="K63" s="357"/>
      <c r="L63" s="357"/>
      <c r="M63" s="357"/>
      <c r="N63" s="357"/>
      <c r="O63" s="357"/>
      <c r="P63" s="358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200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3BA3-ABD5-42AE-80CD-CFDCDD9A5EFD}">
  <sheetPr>
    <tabColor rgb="FF92D050"/>
    <pageSetUpPr fitToPage="1"/>
  </sheetPr>
  <dimension ref="A1:T223"/>
  <sheetViews>
    <sheetView rightToLeft="1" view="pageBreakPreview" topLeftCell="A37" zoomScale="70" zoomScaleNormal="85" zoomScaleSheetLayoutView="70" workbookViewId="0">
      <selection activeCell="A42" sqref="A42:C42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203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204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4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3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f t="shared" ref="J11:J34" si="0">F11-G11</f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0</v>
      </c>
      <c r="H13" s="162">
        <v>0</v>
      </c>
      <c r="I13" s="162">
        <v>0</v>
      </c>
      <c r="J13" s="162">
        <f t="shared" si="0"/>
        <v>1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6</v>
      </c>
      <c r="E15" s="183" t="s">
        <v>81</v>
      </c>
      <c r="F15" s="162">
        <v>6</v>
      </c>
      <c r="G15" s="162">
        <v>6</v>
      </c>
      <c r="H15" s="162">
        <v>0</v>
      </c>
      <c r="I15" s="162">
        <v>0</v>
      </c>
      <c r="J15" s="162">
        <f t="shared" si="0"/>
        <v>0</v>
      </c>
      <c r="K15" s="123"/>
      <c r="L15" s="658" t="s">
        <v>188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0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62"/>
      <c r="M17" s="305"/>
      <c r="N17" s="663"/>
      <c r="O17" s="167">
        <v>15</v>
      </c>
      <c r="P17" s="168">
        <v>30</v>
      </c>
    </row>
    <row r="18" spans="1:20" ht="30.95" customHeight="1" x14ac:dyDescent="0.2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0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0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0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20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0" ht="30.95" customHeight="1" x14ac:dyDescent="0.25">
      <c r="A23" s="183" t="s">
        <v>50</v>
      </c>
      <c r="B23" s="162">
        <v>2</v>
      </c>
      <c r="C23" s="134" t="s">
        <v>49</v>
      </c>
      <c r="D23" s="181">
        <v>6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440</v>
      </c>
      <c r="P23" s="165">
        <f>P25+P27</f>
        <v>28673</v>
      </c>
      <c r="Q23" s="8"/>
    </row>
    <row r="24" spans="1:20" ht="30.95" customHeight="1" x14ac:dyDescent="0.2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2070</v>
      </c>
      <c r="Q25" s="8">
        <v>26698</v>
      </c>
    </row>
    <row r="26" spans="1:20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 cm="1">
        <f t="array" ref="Q26:Q27">'1403.02.14'!P25:P26</f>
        <v>2070</v>
      </c>
      <c r="R26" s="1">
        <f>O25</f>
        <v>0</v>
      </c>
    </row>
    <row r="27" spans="1:20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95" t="s">
        <v>38</v>
      </c>
      <c r="M27" s="297"/>
      <c r="N27" s="640">
        <v>332400</v>
      </c>
      <c r="O27" s="650">
        <v>440</v>
      </c>
      <c r="P27" s="645">
        <f>R28+S28</f>
        <v>26603</v>
      </c>
      <c r="Q27" s="8">
        <v>0</v>
      </c>
    </row>
    <row r="28" spans="1:20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'1403.02.15'!P27:P28</f>
        <v>25785</v>
      </c>
      <c r="R28" s="1">
        <f>O27</f>
        <v>440</v>
      </c>
      <c r="S28" s="192">
        <f>'1403.02.16'!S28</f>
        <v>26163</v>
      </c>
      <c r="T28" s="192">
        <f>S28+R28</f>
        <v>26603</v>
      </c>
    </row>
    <row r="29" spans="1:20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20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96"/>
      <c r="M30" s="298"/>
      <c r="N30" s="641"/>
      <c r="O30" s="646"/>
      <c r="P30" s="646"/>
      <c r="Q30" s="9" cm="1">
        <f t="array" ref="Q30:Q31">'1403.02.14'!P29:P30</f>
        <v>360</v>
      </c>
      <c r="R30" s="192">
        <f>O29</f>
        <v>0</v>
      </c>
    </row>
    <row r="31" spans="1:20" ht="30.95" customHeight="1" x14ac:dyDescent="0.25">
      <c r="A31" s="183" t="s">
        <v>28</v>
      </c>
      <c r="B31" s="162">
        <v>4</v>
      </c>
      <c r="C31" s="647">
        <f>SUM(B11:B33,D11:D21,D23:D25)</f>
        <v>72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20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32</v>
      </c>
      <c r="G35" s="638">
        <f>SUM(G11:G34)</f>
        <v>24</v>
      </c>
      <c r="H35" s="638">
        <f>SUM(H11:H34)</f>
        <v>0</v>
      </c>
      <c r="I35" s="638">
        <f>SUM(I11:I34)</f>
        <v>0</v>
      </c>
      <c r="J35" s="638">
        <f>SUM(J11:J34)</f>
        <v>8</v>
      </c>
      <c r="K35" s="306">
        <f t="shared" ref="K35" si="1">K11+K12+K13+K14+K15+K16+K17+K18+K19+K20+K21+K22+K23+K24+K25+K26+K27+K28+K29+K30+K31+K32+K33+K34</f>
        <v>0</v>
      </c>
      <c r="L35" s="295" t="s">
        <v>165</v>
      </c>
      <c r="M35" s="297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309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629" t="s">
        <v>164</v>
      </c>
      <c r="B41" s="630"/>
      <c r="C41" s="630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625" t="s">
        <v>205</v>
      </c>
      <c r="B42" s="626"/>
      <c r="C42" s="626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625"/>
      <c r="B43" s="626"/>
      <c r="C43" s="626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678"/>
      <c r="B44" s="679"/>
      <c r="C44" s="679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695" t="s">
        <v>206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697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691" t="s">
        <v>207</v>
      </c>
      <c r="J52" s="691"/>
      <c r="K52" s="691"/>
      <c r="L52" s="691"/>
      <c r="M52" s="691"/>
      <c r="N52" s="691"/>
      <c r="O52" s="691"/>
      <c r="P52" s="692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693"/>
      <c r="J53" s="693"/>
      <c r="K53" s="693"/>
      <c r="L53" s="693"/>
      <c r="M53" s="693"/>
      <c r="N53" s="693"/>
      <c r="O53" s="693"/>
      <c r="P53" s="694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357"/>
      <c r="J63" s="357"/>
      <c r="K63" s="357"/>
      <c r="L63" s="357"/>
      <c r="M63" s="357"/>
      <c r="N63" s="357"/>
      <c r="O63" s="357"/>
      <c r="P63" s="358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202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72D9-EB62-4024-8E91-3B38E74CA47A}">
  <sheetPr>
    <tabColor rgb="FF92D050"/>
    <pageSetUpPr fitToPage="1"/>
  </sheetPr>
  <dimension ref="A1:T223"/>
  <sheetViews>
    <sheetView rightToLeft="1" view="pageBreakPreview" topLeftCell="A22" zoomScale="55" zoomScaleNormal="85" zoomScaleSheetLayoutView="55" workbookViewId="0">
      <selection activeCell="S28" sqref="S28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168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208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4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3</v>
      </c>
      <c r="E11" s="182" t="s">
        <v>96</v>
      </c>
      <c r="F11" s="164">
        <v>5</v>
      </c>
      <c r="G11" s="164">
        <v>3</v>
      </c>
      <c r="H11" s="164">
        <v>0</v>
      </c>
      <c r="I11" s="164">
        <f>F11-G11</f>
        <v>2</v>
      </c>
      <c r="J11" s="164">
        <v>0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f t="shared" ref="I12:I34" si="0">F12-G12</f>
        <v>0</v>
      </c>
      <c r="J12" s="162">
        <f t="shared" ref="J12:J34" si="1">F12-G12</f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0</v>
      </c>
      <c r="H13" s="162">
        <v>0</v>
      </c>
      <c r="I13" s="162">
        <f t="shared" si="0"/>
        <v>1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0"/>
        <v>0</v>
      </c>
      <c r="J14" s="162">
        <f t="shared" si="1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7</v>
      </c>
      <c r="E15" s="183" t="s">
        <v>81</v>
      </c>
      <c r="F15" s="162">
        <v>6</v>
      </c>
      <c r="G15" s="162">
        <v>6</v>
      </c>
      <c r="H15" s="162">
        <v>0</v>
      </c>
      <c r="I15" s="162">
        <f t="shared" si="0"/>
        <v>0</v>
      </c>
      <c r="J15" s="162">
        <f t="shared" si="1"/>
        <v>0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0"/>
        <v>0</v>
      </c>
      <c r="J16" s="162">
        <f t="shared" si="1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0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0"/>
        <v>2</v>
      </c>
      <c r="J17" s="162">
        <v>0</v>
      </c>
      <c r="K17" s="123"/>
      <c r="L17" s="662"/>
      <c r="M17" s="305"/>
      <c r="N17" s="663"/>
      <c r="O17" s="167">
        <v>19</v>
      </c>
      <c r="P17" s="168">
        <v>31</v>
      </c>
    </row>
    <row r="18" spans="1:20" ht="30.95" customHeight="1" x14ac:dyDescent="0.2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0"/>
        <v>0</v>
      </c>
      <c r="J18" s="162">
        <f t="shared" si="1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0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0"/>
        <v>0</v>
      </c>
      <c r="J19" s="162">
        <f t="shared" si="1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0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0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0"/>
        <v>0</v>
      </c>
      <c r="J21" s="162">
        <f t="shared" si="1"/>
        <v>0</v>
      </c>
      <c r="K21" s="123"/>
      <c r="L21" s="288"/>
      <c r="M21" s="289"/>
      <c r="N21" s="289"/>
      <c r="O21" s="290"/>
      <c r="P21" s="653"/>
    </row>
    <row r="22" spans="1:20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0"/>
        <v>0</v>
      </c>
      <c r="J22" s="162">
        <f t="shared" si="1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0" ht="30.95" customHeight="1" x14ac:dyDescent="0.25">
      <c r="A23" s="183" t="s">
        <v>50</v>
      </c>
      <c r="B23" s="162">
        <v>2</v>
      </c>
      <c r="C23" s="134" t="s">
        <v>49</v>
      </c>
      <c r="D23" s="181">
        <v>7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430</v>
      </c>
      <c r="P23" s="165">
        <f>P25+P27</f>
        <v>29103</v>
      </c>
      <c r="Q23" s="8"/>
    </row>
    <row r="24" spans="1:20" ht="30.95" customHeight="1" x14ac:dyDescent="0.2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f t="shared" si="0"/>
        <v>0</v>
      </c>
      <c r="J24" s="162">
        <f t="shared" si="1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0"/>
        <v>0</v>
      </c>
      <c r="J25" s="162">
        <f t="shared" si="1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2070</v>
      </c>
      <c r="Q25" s="8">
        <v>26698</v>
      </c>
    </row>
    <row r="26" spans="1:20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0"/>
        <v>0</v>
      </c>
      <c r="J26" s="162">
        <f t="shared" si="1"/>
        <v>0</v>
      </c>
      <c r="K26" s="123"/>
      <c r="L26" s="296"/>
      <c r="M26" s="298"/>
      <c r="N26" s="641"/>
      <c r="O26" s="651"/>
      <c r="P26" s="657"/>
      <c r="Q26" s="9" cm="1">
        <f t="array" ref="Q26:Q27">'1403.02.14'!P25:P26</f>
        <v>2070</v>
      </c>
      <c r="R26" s="1">
        <f>O25</f>
        <v>0</v>
      </c>
    </row>
    <row r="27" spans="1:20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0"/>
        <v>0</v>
      </c>
      <c r="J27" s="162">
        <f t="shared" si="1"/>
        <v>0</v>
      </c>
      <c r="K27" s="123"/>
      <c r="L27" s="295" t="s">
        <v>38</v>
      </c>
      <c r="M27" s="297"/>
      <c r="N27" s="640">
        <v>332400</v>
      </c>
      <c r="O27" s="650">
        <v>430</v>
      </c>
      <c r="P27" s="645">
        <f>R28+S28</f>
        <v>27033</v>
      </c>
      <c r="Q27" s="8">
        <v>0</v>
      </c>
    </row>
    <row r="28" spans="1:20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0"/>
        <v>0</v>
      </c>
      <c r="J28" s="162">
        <f t="shared" si="1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'1403.02.15'!P27:P28</f>
        <v>25785</v>
      </c>
      <c r="R28" s="1">
        <f>O27</f>
        <v>430</v>
      </c>
      <c r="S28" s="192">
        <f>'1403.02.17'!T28</f>
        <v>26603</v>
      </c>
      <c r="T28" s="192">
        <f>S28+R28</f>
        <v>27033</v>
      </c>
    </row>
    <row r="29" spans="1:20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0"/>
        <v>0</v>
      </c>
      <c r="J29" s="162">
        <f t="shared" si="1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20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0"/>
        <v>0</v>
      </c>
      <c r="J30" s="162">
        <f t="shared" si="1"/>
        <v>0</v>
      </c>
      <c r="K30" s="123"/>
      <c r="L30" s="296"/>
      <c r="M30" s="298"/>
      <c r="N30" s="641"/>
      <c r="O30" s="646"/>
      <c r="P30" s="646"/>
      <c r="Q30" s="9" cm="1">
        <f t="array" ref="Q30:Q31">'1403.02.14'!P29:P30</f>
        <v>360</v>
      </c>
      <c r="R30" s="192">
        <f>O29</f>
        <v>0</v>
      </c>
    </row>
    <row r="31" spans="1:20" ht="30.95" customHeight="1" x14ac:dyDescent="0.25">
      <c r="A31" s="183" t="s">
        <v>28</v>
      </c>
      <c r="B31" s="162">
        <v>2</v>
      </c>
      <c r="C31" s="647">
        <f>SUM(B11:B33,D11:D21,D23:D25)</f>
        <v>72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0"/>
        <v>0</v>
      </c>
      <c r="J31" s="162">
        <f t="shared" si="1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20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0"/>
        <v>0</v>
      </c>
      <c r="J32" s="162">
        <f t="shared" si="1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0"/>
        <v>0</v>
      </c>
      <c r="J33" s="162">
        <f t="shared" si="1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0"/>
        <v>0</v>
      </c>
      <c r="J34" s="162">
        <f t="shared" si="1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32</v>
      </c>
      <c r="G35" s="638">
        <f>SUM(G11:G34)</f>
        <v>25</v>
      </c>
      <c r="H35" s="638">
        <f>SUM(H11:H34)</f>
        <v>0</v>
      </c>
      <c r="I35" s="651">
        <f>SUM(I11:I34)</f>
        <v>5</v>
      </c>
      <c r="J35" s="638">
        <f>SUM(J11:J34)</f>
        <v>2</v>
      </c>
      <c r="K35" s="306">
        <f t="shared" ref="K35" si="2">K11+K12+K13+K14+K15+K16+K17+K18+K19+K20+K21+K22+K23+K24+K25+K26+K27+K28+K29+K30+K31+K32+K33+K34</f>
        <v>0</v>
      </c>
      <c r="L35" s="295" t="s">
        <v>165</v>
      </c>
      <c r="M35" s="297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309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629" t="s">
        <v>164</v>
      </c>
      <c r="B41" s="630"/>
      <c r="C41" s="630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625" t="s">
        <v>209</v>
      </c>
      <c r="B42" s="626"/>
      <c r="C42" s="626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625" t="s">
        <v>210</v>
      </c>
      <c r="B43" s="626"/>
      <c r="C43" s="626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678"/>
      <c r="B44" s="679"/>
      <c r="C44" s="679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695" t="s">
        <v>211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697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691" t="s">
        <v>212</v>
      </c>
      <c r="J52" s="691"/>
      <c r="K52" s="691"/>
      <c r="L52" s="691"/>
      <c r="M52" s="691"/>
      <c r="N52" s="691"/>
      <c r="O52" s="691"/>
      <c r="P52" s="692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693"/>
      <c r="J53" s="693"/>
      <c r="K53" s="693"/>
      <c r="L53" s="693"/>
      <c r="M53" s="693"/>
      <c r="N53" s="693"/>
      <c r="O53" s="693"/>
      <c r="P53" s="694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357" t="s">
        <v>213</v>
      </c>
      <c r="J63" s="357"/>
      <c r="K63" s="357"/>
      <c r="L63" s="357"/>
      <c r="M63" s="357"/>
      <c r="N63" s="357"/>
      <c r="O63" s="357"/>
      <c r="P63" s="358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/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C3AB-992B-4075-8551-E3EE8F12210B}">
  <sheetPr>
    <tabColor rgb="FF92D050"/>
    <pageSetUpPr fitToPage="1"/>
  </sheetPr>
  <dimension ref="A1:T223"/>
  <sheetViews>
    <sheetView rightToLeft="1" view="pageBreakPreview" topLeftCell="A19" zoomScale="55" zoomScaleNormal="85" zoomScaleSheetLayoutView="55" workbookViewId="0">
      <selection activeCell="A69" sqref="A69:P69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185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214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1</v>
      </c>
      <c r="C11" s="118" t="s">
        <v>97</v>
      </c>
      <c r="D11" s="158">
        <v>3</v>
      </c>
      <c r="E11" s="182" t="s">
        <v>96</v>
      </c>
      <c r="F11" s="164">
        <v>5</v>
      </c>
      <c r="G11" s="164">
        <v>4</v>
      </c>
      <c r="H11" s="164">
        <v>0</v>
      </c>
      <c r="I11" s="164">
        <f>F11-G11</f>
        <v>1</v>
      </c>
      <c r="J11" s="164">
        <v>0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f t="shared" ref="I12:I34" si="0">F12-G12</f>
        <v>0</v>
      </c>
      <c r="J12" s="162">
        <f t="shared" ref="J12:J34" si="1">F12-G12</f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si="0"/>
        <v>0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0"/>
        <v>0</v>
      </c>
      <c r="J14" s="162">
        <f t="shared" si="1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6</v>
      </c>
      <c r="E15" s="183" t="s">
        <v>81</v>
      </c>
      <c r="F15" s="162">
        <v>6</v>
      </c>
      <c r="G15" s="162">
        <v>6</v>
      </c>
      <c r="H15" s="162">
        <v>0</v>
      </c>
      <c r="I15" s="162">
        <f t="shared" si="0"/>
        <v>0</v>
      </c>
      <c r="J15" s="162">
        <f t="shared" si="1"/>
        <v>0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0"/>
        <v>0</v>
      </c>
      <c r="J16" s="162">
        <f t="shared" si="1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0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0"/>
        <v>2</v>
      </c>
      <c r="J17" s="162">
        <v>0</v>
      </c>
      <c r="K17" s="123"/>
      <c r="L17" s="662"/>
      <c r="M17" s="305"/>
      <c r="N17" s="663"/>
      <c r="O17" s="167">
        <v>20</v>
      </c>
      <c r="P17" s="168">
        <v>33</v>
      </c>
    </row>
    <row r="18" spans="1:20" ht="30.95" customHeight="1" x14ac:dyDescent="0.2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0"/>
        <v>0</v>
      </c>
      <c r="J18" s="162">
        <f t="shared" si="1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0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0"/>
        <v>0</v>
      </c>
      <c r="J19" s="162">
        <f t="shared" si="1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0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0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0"/>
        <v>0</v>
      </c>
      <c r="J21" s="162">
        <f t="shared" si="1"/>
        <v>0</v>
      </c>
      <c r="K21" s="123"/>
      <c r="L21" s="288"/>
      <c r="M21" s="289"/>
      <c r="N21" s="289"/>
      <c r="O21" s="290"/>
      <c r="P21" s="653"/>
    </row>
    <row r="22" spans="1:20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0"/>
        <v>0</v>
      </c>
      <c r="J22" s="162">
        <f t="shared" si="1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0" ht="30.95" customHeight="1" x14ac:dyDescent="0.25">
      <c r="A23" s="183" t="s">
        <v>50</v>
      </c>
      <c r="B23" s="162">
        <v>1</v>
      </c>
      <c r="C23" s="134" t="s">
        <v>49</v>
      </c>
      <c r="D23" s="181">
        <v>0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455</v>
      </c>
      <c r="P23" s="165">
        <f>P25+P27</f>
        <v>29558</v>
      </c>
      <c r="Q23" s="8"/>
    </row>
    <row r="24" spans="1:20" ht="30.95" customHeight="1" x14ac:dyDescent="0.25">
      <c r="A24" s="183" t="s">
        <v>47</v>
      </c>
      <c r="B24" s="162">
        <v>1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0"/>
        <v>0</v>
      </c>
      <c r="J24" s="162">
        <f t="shared" si="1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0"/>
        <v>0</v>
      </c>
      <c r="J25" s="162">
        <f t="shared" si="1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2070</v>
      </c>
      <c r="Q25" s="8">
        <v>26698</v>
      </c>
    </row>
    <row r="26" spans="1:20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0"/>
        <v>0</v>
      </c>
      <c r="J26" s="162">
        <f t="shared" si="1"/>
        <v>0</v>
      </c>
      <c r="K26" s="123"/>
      <c r="L26" s="296"/>
      <c r="M26" s="298"/>
      <c r="N26" s="641"/>
      <c r="O26" s="651"/>
      <c r="P26" s="657"/>
      <c r="Q26" s="9" cm="1">
        <f t="array" ref="Q26:Q27">'[1]1403.02.14'!P25:P26</f>
        <v>2070</v>
      </c>
      <c r="R26" s="1">
        <f>O25</f>
        <v>0</v>
      </c>
    </row>
    <row r="27" spans="1:20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0"/>
        <v>0</v>
      </c>
      <c r="J27" s="162">
        <f t="shared" si="1"/>
        <v>0</v>
      </c>
      <c r="K27" s="123"/>
      <c r="L27" s="295" t="s">
        <v>38</v>
      </c>
      <c r="M27" s="297"/>
      <c r="N27" s="640">
        <v>332400</v>
      </c>
      <c r="O27" s="650">
        <v>455</v>
      </c>
      <c r="P27" s="645">
        <f>R28+S28</f>
        <v>27488</v>
      </c>
      <c r="Q27" s="8">
        <v>0</v>
      </c>
    </row>
    <row r="28" spans="1:20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0"/>
        <v>0</v>
      </c>
      <c r="J28" s="162">
        <f t="shared" si="1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'[1]1403.02.15'!P27:P28</f>
        <v>25785</v>
      </c>
      <c r="R28" s="1">
        <f>O27</f>
        <v>455</v>
      </c>
      <c r="S28" s="192">
        <f>'1403.02.18'!T28</f>
        <v>27033</v>
      </c>
      <c r="T28" s="192">
        <f>S28+R28</f>
        <v>27488</v>
      </c>
    </row>
    <row r="29" spans="1:20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0"/>
        <v>0</v>
      </c>
      <c r="J29" s="162">
        <f t="shared" si="1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20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0"/>
        <v>0</v>
      </c>
      <c r="J30" s="162">
        <f t="shared" si="1"/>
        <v>0</v>
      </c>
      <c r="K30" s="123"/>
      <c r="L30" s="296"/>
      <c r="M30" s="298"/>
      <c r="N30" s="641"/>
      <c r="O30" s="646"/>
      <c r="P30" s="646"/>
      <c r="Q30" s="9" cm="1">
        <f t="array" ref="Q30:Q31">'[1]1403.02.14'!P29:P30</f>
        <v>360</v>
      </c>
      <c r="R30" s="192">
        <f>O29</f>
        <v>0</v>
      </c>
    </row>
    <row r="31" spans="1:20" ht="30.95" customHeight="1" x14ac:dyDescent="0.25">
      <c r="A31" s="183" t="s">
        <v>28</v>
      </c>
      <c r="B31" s="162">
        <v>2</v>
      </c>
      <c r="C31" s="647">
        <f>SUM(B11:B33,D11:D21,D23:D25)</f>
        <v>68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0"/>
        <v>0</v>
      </c>
      <c r="J31" s="162">
        <f t="shared" si="1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20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0"/>
        <v>0</v>
      </c>
      <c r="J32" s="162">
        <f t="shared" si="1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0"/>
        <v>0</v>
      </c>
      <c r="J33" s="162">
        <f t="shared" si="1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0"/>
        <v>0</v>
      </c>
      <c r="J34" s="162">
        <f t="shared" si="1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32</v>
      </c>
      <c r="G35" s="638">
        <f>SUM(G11:G34)</f>
        <v>27</v>
      </c>
      <c r="H35" s="638">
        <f>SUM(H11:H34)</f>
        <v>0</v>
      </c>
      <c r="I35" s="651">
        <f>SUM(I11:I34)</f>
        <v>3</v>
      </c>
      <c r="J35" s="638">
        <f>SUM(J11:J34)</f>
        <v>2</v>
      </c>
      <c r="K35" s="306">
        <f t="shared" ref="K35" si="2">K11+K12+K13+K14+K15+K16+K17+K18+K19+K20+K21+K22+K23+K24+K25+K26+K27+K28+K29+K30+K31+K32+K33+K34</f>
        <v>0</v>
      </c>
      <c r="L35" s="295" t="s">
        <v>165</v>
      </c>
      <c r="M35" s="320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703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629" t="s">
        <v>164</v>
      </c>
      <c r="B41" s="630"/>
      <c r="C41" s="630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625" t="s">
        <v>217</v>
      </c>
      <c r="B42" s="626"/>
      <c r="C42" s="626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625"/>
      <c r="B43" s="626"/>
      <c r="C43" s="626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678"/>
      <c r="B44" s="679"/>
      <c r="C44" s="679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695" t="s">
        <v>219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697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691"/>
      <c r="J52" s="691"/>
      <c r="K52" s="691"/>
      <c r="L52" s="691"/>
      <c r="M52" s="691"/>
      <c r="N52" s="691"/>
      <c r="O52" s="691"/>
      <c r="P52" s="692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693"/>
      <c r="J53" s="693"/>
      <c r="K53" s="693"/>
      <c r="L53" s="693"/>
      <c r="M53" s="693"/>
      <c r="N53" s="693"/>
      <c r="O53" s="693"/>
      <c r="P53" s="694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357" t="s">
        <v>218</v>
      </c>
      <c r="J63" s="357"/>
      <c r="K63" s="357"/>
      <c r="L63" s="357"/>
      <c r="M63" s="357"/>
      <c r="N63" s="357"/>
      <c r="O63" s="357"/>
      <c r="P63" s="358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/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13A4-BDBC-46AB-86EF-EBA87CECF258}">
  <sheetPr>
    <tabColor rgb="FF92D050"/>
    <pageSetUpPr fitToPage="1"/>
  </sheetPr>
  <dimension ref="A1:T223"/>
  <sheetViews>
    <sheetView rightToLeft="1" view="pageBreakPreview" topLeftCell="A22" zoomScale="55" zoomScaleNormal="85" zoomScaleSheetLayoutView="55" workbookViewId="0">
      <selection activeCell="P27" sqref="P27:P28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220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221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1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1</v>
      </c>
      <c r="H12" s="162">
        <v>0</v>
      </c>
      <c r="I12" s="162">
        <v>0</v>
      </c>
      <c r="J12" s="162">
        <f t="shared" ref="J12:J34" si="0">F12-G12</f>
        <v>1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3</v>
      </c>
      <c r="H15" s="162">
        <v>0</v>
      </c>
      <c r="I15" s="162">
        <v>0</v>
      </c>
      <c r="J15" s="162">
        <f t="shared" si="0"/>
        <v>3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0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62"/>
      <c r="M17" s="305"/>
      <c r="N17" s="663"/>
      <c r="O17" s="167">
        <v>12</v>
      </c>
      <c r="P17" s="168">
        <v>25</v>
      </c>
    </row>
    <row r="18" spans="1:20" ht="30.95" customHeight="1" x14ac:dyDescent="0.2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0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0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0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20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0" ht="30.95" customHeight="1" x14ac:dyDescent="0.25">
      <c r="A23" s="183" t="s">
        <v>50</v>
      </c>
      <c r="B23" s="162">
        <v>1</v>
      </c>
      <c r="C23" s="134" t="s">
        <v>49</v>
      </c>
      <c r="D23" s="181">
        <v>0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600</v>
      </c>
      <c r="P23" s="165">
        <f>P25+P27</f>
        <v>30158</v>
      </c>
      <c r="Q23" s="8"/>
    </row>
    <row r="24" spans="1:20" ht="30.95" customHeight="1" x14ac:dyDescent="0.25">
      <c r="A24" s="183" t="s">
        <v>47</v>
      </c>
      <c r="B24" s="162">
        <v>1</v>
      </c>
      <c r="C24" s="121" t="s">
        <v>216</v>
      </c>
      <c r="D24" s="159">
        <v>0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168</v>
      </c>
      <c r="P25" s="656">
        <f>Q26</f>
        <v>2238</v>
      </c>
      <c r="Q25" s="8">
        <v>26698</v>
      </c>
    </row>
    <row r="26" spans="1:20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>
        <f>T26+R26</f>
        <v>2238</v>
      </c>
      <c r="R26" s="1">
        <f>O25</f>
        <v>168</v>
      </c>
      <c r="T26" s="192">
        <f>'1403.02.19'!Q26</f>
        <v>2070</v>
      </c>
    </row>
    <row r="27" spans="1:20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38</v>
      </c>
      <c r="M27" s="297"/>
      <c r="N27" s="640">
        <v>332400</v>
      </c>
      <c r="O27" s="650">
        <v>432</v>
      </c>
      <c r="P27" s="645">
        <f>R28+S28</f>
        <v>27920</v>
      </c>
      <c r="Q27" s="8"/>
    </row>
    <row r="28" spans="1:20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'[1]1403.02.15'!P27:P28</f>
        <v>25785</v>
      </c>
      <c r="R28" s="1">
        <f>O27</f>
        <v>432</v>
      </c>
      <c r="S28" s="192">
        <f>'1403.02.19'!T28</f>
        <v>27488</v>
      </c>
      <c r="T28" s="192">
        <f>S28+R28</f>
        <v>27920</v>
      </c>
    </row>
    <row r="29" spans="1:20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20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298"/>
      <c r="N30" s="641"/>
      <c r="O30" s="646"/>
      <c r="P30" s="646"/>
      <c r="Q30" s="9" cm="1">
        <f t="array" ref="Q30:Q31">'[1]1403.02.14'!P29:P30</f>
        <v>360</v>
      </c>
      <c r="R30" s="192">
        <f>O29</f>
        <v>0</v>
      </c>
    </row>
    <row r="31" spans="1:20" ht="30.95" customHeight="1" x14ac:dyDescent="0.25">
      <c r="A31" s="183" t="s">
        <v>28</v>
      </c>
      <c r="B31" s="162">
        <v>4</v>
      </c>
      <c r="C31" s="647">
        <f>SUM(B11:B33,D11:D21,D23:D25)</f>
        <v>65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20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32</v>
      </c>
      <c r="G35" s="638">
        <f>SUM(G11:G34)</f>
        <v>23</v>
      </c>
      <c r="H35" s="638">
        <f>SUM(H11:H34)</f>
        <v>0</v>
      </c>
      <c r="I35" s="651">
        <f>SUM(I11:I34)</f>
        <v>2</v>
      </c>
      <c r="J35" s="638">
        <f>SUM(J11:J34)</f>
        <v>7</v>
      </c>
      <c r="K35" s="306">
        <f t="shared" ref="K35" si="2">K11+K12+K13+K14+K15+K16+K17+K18+K19+K20+K21+K22+K23+K24+K25+K26+K27+K28+K29+K30+K31+K32+K33+K34</f>
        <v>0</v>
      </c>
      <c r="L35" s="295" t="s">
        <v>165</v>
      </c>
      <c r="M35" s="320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703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224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 t="s">
        <v>222</v>
      </c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8" t="s">
        <v>223</v>
      </c>
      <c r="B44" s="709"/>
      <c r="C44" s="710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695"/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697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691"/>
      <c r="J52" s="691"/>
      <c r="K52" s="691"/>
      <c r="L52" s="691"/>
      <c r="M52" s="691"/>
      <c r="N52" s="691"/>
      <c r="O52" s="691"/>
      <c r="P52" s="692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693"/>
      <c r="J53" s="693"/>
      <c r="K53" s="693"/>
      <c r="L53" s="693"/>
      <c r="M53" s="693"/>
      <c r="N53" s="693"/>
      <c r="O53" s="693"/>
      <c r="P53" s="694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225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/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1B8E-2DB3-4285-A31C-C9F3BCC484E1}">
  <sheetPr>
    <tabColor rgb="FF92D050"/>
    <pageSetUpPr fitToPage="1"/>
  </sheetPr>
  <dimension ref="A1:T223"/>
  <sheetViews>
    <sheetView rightToLeft="1" view="pageBreakPreview" topLeftCell="A31" zoomScale="55" zoomScaleNormal="85" zoomScaleSheetLayoutView="55" workbookViewId="0">
      <selection activeCell="S28" sqref="S28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192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226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1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1</v>
      </c>
      <c r="H12" s="162">
        <v>0</v>
      </c>
      <c r="I12" s="162">
        <v>0</v>
      </c>
      <c r="J12" s="162">
        <f t="shared" ref="J12:J34" si="0">F12-G12</f>
        <v>1</v>
      </c>
      <c r="K12" s="123"/>
      <c r="L12" s="282" t="s">
        <v>91</v>
      </c>
      <c r="M12" s="283"/>
      <c r="N12" s="283"/>
      <c r="O12" s="284"/>
      <c r="P12" s="159">
        <v>0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3</v>
      </c>
      <c r="H15" s="162">
        <v>0</v>
      </c>
      <c r="I15" s="162">
        <v>0</v>
      </c>
      <c r="J15" s="162">
        <f t="shared" si="0"/>
        <v>3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0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62"/>
      <c r="M17" s="305"/>
      <c r="N17" s="663"/>
      <c r="O17" s="167">
        <v>15</v>
      </c>
      <c r="P17" s="168">
        <v>25</v>
      </c>
    </row>
    <row r="18" spans="1:20" ht="30.95" customHeight="1" x14ac:dyDescent="0.2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0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0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0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20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0" ht="30.95" customHeight="1" x14ac:dyDescent="0.25">
      <c r="A23" s="183" t="s">
        <v>50</v>
      </c>
      <c r="B23" s="162">
        <v>1</v>
      </c>
      <c r="C23" s="134" t="s">
        <v>49</v>
      </c>
      <c r="D23" s="181">
        <v>0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546</v>
      </c>
      <c r="P23" s="165">
        <f>P25+P27</f>
        <v>30704</v>
      </c>
      <c r="Q23" s="8"/>
    </row>
    <row r="24" spans="1:20" ht="30.95" customHeight="1" x14ac:dyDescent="0.25">
      <c r="A24" s="183" t="s">
        <v>47</v>
      </c>
      <c r="B24" s="162">
        <v>1</v>
      </c>
      <c r="C24" s="121" t="s">
        <v>216</v>
      </c>
      <c r="D24" s="159">
        <v>0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2238</v>
      </c>
      <c r="Q25" s="8">
        <v>26698</v>
      </c>
    </row>
    <row r="26" spans="1:20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>
        <f>'1403.02.20'!Q26</f>
        <v>2238</v>
      </c>
      <c r="R26" s="1">
        <f>O25</f>
        <v>0</v>
      </c>
    </row>
    <row r="27" spans="1:20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38</v>
      </c>
      <c r="M27" s="297"/>
      <c r="N27" s="640">
        <v>332400</v>
      </c>
      <c r="O27" s="650">
        <v>546</v>
      </c>
      <c r="P27" s="645">
        <f>R28+S28</f>
        <v>28466</v>
      </c>
      <c r="Q27" s="8"/>
    </row>
    <row r="28" spans="1:20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'[1]1403.02.15'!P27:P28</f>
        <v>25785</v>
      </c>
      <c r="R28" s="1">
        <f>O27</f>
        <v>546</v>
      </c>
      <c r="S28" s="192">
        <f>'1403.02.20'!T28</f>
        <v>27920</v>
      </c>
      <c r="T28" s="192">
        <f>S28+R28</f>
        <v>28466</v>
      </c>
    </row>
    <row r="29" spans="1:20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20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298"/>
      <c r="N30" s="641"/>
      <c r="O30" s="646"/>
      <c r="P30" s="646"/>
      <c r="Q30" s="9" cm="1">
        <f t="array" ref="Q30:Q31">'[1]1403.02.14'!P29:P30</f>
        <v>360</v>
      </c>
      <c r="R30" s="192">
        <f>O29</f>
        <v>0</v>
      </c>
    </row>
    <row r="31" spans="1:20" ht="30.95" customHeight="1" x14ac:dyDescent="0.25">
      <c r="A31" s="183" t="s">
        <v>28</v>
      </c>
      <c r="B31" s="162">
        <v>4</v>
      </c>
      <c r="C31" s="647">
        <f>SUM(B11:B33,D11:D21,D23:D25)</f>
        <v>65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20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32</v>
      </c>
      <c r="G35" s="638">
        <f>SUM(G11:G34)</f>
        <v>23</v>
      </c>
      <c r="H35" s="638">
        <f>SUM(H11:H34)</f>
        <v>0</v>
      </c>
      <c r="I35" s="651">
        <f>SUM(I11:I34)</f>
        <v>2</v>
      </c>
      <c r="J35" s="638">
        <f>SUM(J11:J34)</f>
        <v>7</v>
      </c>
      <c r="K35" s="306">
        <f t="shared" ref="K35" si="2">K11+K12+K13+K14+K15+K16+K17+K18+K19+K20+K21+K22+K23+K24+K25+K26+K27+K28+K29+K30+K31+K32+K33+K34</f>
        <v>0</v>
      </c>
      <c r="L35" s="295" t="s">
        <v>165</v>
      </c>
      <c r="M35" s="320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703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227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8"/>
      <c r="B44" s="709"/>
      <c r="C44" s="710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695"/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697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691"/>
      <c r="J52" s="691"/>
      <c r="K52" s="691"/>
      <c r="L52" s="691"/>
      <c r="M52" s="691"/>
      <c r="N52" s="691"/>
      <c r="O52" s="691"/>
      <c r="P52" s="692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693"/>
      <c r="J53" s="693"/>
      <c r="K53" s="693"/>
      <c r="L53" s="693"/>
      <c r="M53" s="693"/>
      <c r="N53" s="693"/>
      <c r="O53" s="693"/>
      <c r="P53" s="694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/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/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704E-A68D-4910-B9BE-DF4966211BA1}">
  <sheetPr>
    <tabColor rgb="FF92D050"/>
    <pageSetUpPr fitToPage="1"/>
  </sheetPr>
  <dimension ref="A1:T223"/>
  <sheetViews>
    <sheetView rightToLeft="1" view="pageBreakPreview" topLeftCell="A31" zoomScale="55" zoomScaleNormal="85" zoomScaleSheetLayoutView="55" workbookViewId="0">
      <selection activeCell="P13" sqref="P13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195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228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1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1</v>
      </c>
      <c r="H12" s="162">
        <v>0</v>
      </c>
      <c r="I12" s="162">
        <v>0</v>
      </c>
      <c r="J12" s="162">
        <f t="shared" ref="J12:J34" si="0">F12-G12</f>
        <v>1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6</v>
      </c>
      <c r="H15" s="162">
        <v>0</v>
      </c>
      <c r="I15" s="162">
        <v>0</v>
      </c>
      <c r="J15" s="162">
        <f t="shared" si="0"/>
        <v>0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1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0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62"/>
      <c r="M17" s="305"/>
      <c r="N17" s="663"/>
      <c r="O17" s="167">
        <v>15</v>
      </c>
      <c r="P17" s="168">
        <v>28</v>
      </c>
    </row>
    <row r="18" spans="1:20" ht="30.95" customHeight="1" x14ac:dyDescent="0.2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0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0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0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20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0" ht="30.95" customHeight="1" x14ac:dyDescent="0.25">
      <c r="A23" s="183" t="s">
        <v>50</v>
      </c>
      <c r="B23" s="162">
        <v>1</v>
      </c>
      <c r="C23" s="134" t="s">
        <v>49</v>
      </c>
      <c r="D23" s="181">
        <v>0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1032</v>
      </c>
      <c r="P23" s="165">
        <f>P25+P27</f>
        <v>31736</v>
      </c>
      <c r="Q23" s="8"/>
    </row>
    <row r="24" spans="1:20" ht="30.95" customHeight="1" x14ac:dyDescent="0.25">
      <c r="A24" s="183" t="s">
        <v>47</v>
      </c>
      <c r="B24" s="162">
        <v>1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2238</v>
      </c>
      <c r="Q25" s="8">
        <v>26698</v>
      </c>
    </row>
    <row r="26" spans="1:20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>
        <f>'1403.02.20'!Q26</f>
        <v>2238</v>
      </c>
      <c r="R26" s="1">
        <f>O25</f>
        <v>0</v>
      </c>
    </row>
    <row r="27" spans="1:20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38</v>
      </c>
      <c r="M27" s="297"/>
      <c r="N27" s="640">
        <v>332400</v>
      </c>
      <c r="O27" s="650">
        <v>1032</v>
      </c>
      <c r="P27" s="645">
        <f>R28+S28</f>
        <v>29498</v>
      </c>
      <c r="Q27" s="8"/>
    </row>
    <row r="28" spans="1:20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'[1]1403.02.15'!P27:P28</f>
        <v>25785</v>
      </c>
      <c r="R28" s="1">
        <f>O27</f>
        <v>1032</v>
      </c>
      <c r="S28" s="192">
        <f>'1403.02.21'!T28</f>
        <v>28466</v>
      </c>
      <c r="T28" s="192">
        <f>S28+R28</f>
        <v>29498</v>
      </c>
    </row>
    <row r="29" spans="1:20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20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298"/>
      <c r="N30" s="641"/>
      <c r="O30" s="646"/>
      <c r="P30" s="646"/>
      <c r="Q30" s="9" cm="1">
        <f t="array" ref="Q30:Q31">'[1]1403.02.14'!P29:P30</f>
        <v>360</v>
      </c>
      <c r="R30" s="192">
        <f>O29</f>
        <v>0</v>
      </c>
    </row>
    <row r="31" spans="1:20" ht="30.95" customHeight="1" x14ac:dyDescent="0.25">
      <c r="A31" s="183" t="s">
        <v>28</v>
      </c>
      <c r="B31" s="162">
        <v>4</v>
      </c>
      <c r="C31" s="647">
        <f>SUM(B11:B33,D11:D21,D23:D25)</f>
        <v>67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20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32</v>
      </c>
      <c r="G35" s="638">
        <f>SUM(G11:G34)</f>
        <v>26</v>
      </c>
      <c r="H35" s="638">
        <f>SUM(H11:H34)</f>
        <v>0</v>
      </c>
      <c r="I35" s="651">
        <f>SUM(I11:I34)</f>
        <v>2</v>
      </c>
      <c r="J35" s="638">
        <f>SUM(J11:J34)</f>
        <v>4</v>
      </c>
      <c r="K35" s="306">
        <f t="shared" ref="K35" si="2">K11+K12+K13+K14+K15+K16+K17+K18+K19+K20+K21+K22+K23+K24+K25+K26+K27+K28+K29+K30+K31+K32+K33+K34</f>
        <v>0</v>
      </c>
      <c r="L35" s="295" t="s">
        <v>165</v>
      </c>
      <c r="M35" s="320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703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229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8"/>
      <c r="B44" s="709"/>
      <c r="C44" s="710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695"/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697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691"/>
      <c r="J52" s="691"/>
      <c r="K52" s="691"/>
      <c r="L52" s="691"/>
      <c r="M52" s="691"/>
      <c r="N52" s="691"/>
      <c r="O52" s="691"/>
      <c r="P52" s="692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693"/>
      <c r="J53" s="693"/>
      <c r="K53" s="693"/>
      <c r="L53" s="693"/>
      <c r="M53" s="693"/>
      <c r="N53" s="693"/>
      <c r="O53" s="693"/>
      <c r="P53" s="694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/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/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78A6-9883-4DB1-AA31-6E338936CD1C}">
  <sheetPr>
    <tabColor rgb="FF92D050"/>
    <pageSetUpPr fitToPage="1"/>
  </sheetPr>
  <dimension ref="A1:T223"/>
  <sheetViews>
    <sheetView rightToLeft="1" view="pageBreakPreview" topLeftCell="A31" zoomScale="55" zoomScaleNormal="85" zoomScaleSheetLayoutView="55" workbookViewId="0">
      <selection activeCell="P27" sqref="P27:P28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148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230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1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1</v>
      </c>
      <c r="H12" s="162">
        <v>0</v>
      </c>
      <c r="I12" s="162">
        <v>0</v>
      </c>
      <c r="J12" s="162">
        <f t="shared" ref="J12:J34" si="0">F12-G12</f>
        <v>1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6</v>
      </c>
      <c r="H15" s="162">
        <v>0</v>
      </c>
      <c r="I15" s="162">
        <v>0</v>
      </c>
      <c r="J15" s="162">
        <f t="shared" si="0"/>
        <v>0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1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0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62"/>
      <c r="M17" s="305"/>
      <c r="N17" s="663"/>
      <c r="O17" s="167">
        <v>15</v>
      </c>
      <c r="P17" s="168">
        <v>28</v>
      </c>
    </row>
    <row r="18" spans="1:20" ht="30.95" customHeight="1" x14ac:dyDescent="0.2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0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0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0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20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0" ht="30.95" customHeight="1" x14ac:dyDescent="0.25">
      <c r="A23" s="183" t="s">
        <v>50</v>
      </c>
      <c r="B23" s="162">
        <v>1</v>
      </c>
      <c r="C23" s="134" t="s">
        <v>49</v>
      </c>
      <c r="D23" s="181">
        <v>3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850</v>
      </c>
      <c r="P23" s="165">
        <f>P25+P27</f>
        <v>32586</v>
      </c>
      <c r="Q23" s="8"/>
    </row>
    <row r="24" spans="1:20" ht="30.95" customHeight="1" x14ac:dyDescent="0.25">
      <c r="A24" s="183" t="s">
        <v>47</v>
      </c>
      <c r="B24" s="162">
        <v>1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1394371</v>
      </c>
      <c r="O25" s="650">
        <v>0</v>
      </c>
      <c r="P25" s="656">
        <f>Q26+R26</f>
        <v>2238</v>
      </c>
      <c r="Q25" s="8">
        <v>26698</v>
      </c>
    </row>
    <row r="26" spans="1:20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657"/>
      <c r="Q26" s="9">
        <f>'1403.02.20'!Q26</f>
        <v>2238</v>
      </c>
      <c r="R26" s="1">
        <f>O25</f>
        <v>0</v>
      </c>
    </row>
    <row r="27" spans="1:20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38</v>
      </c>
      <c r="M27" s="297"/>
      <c r="N27" s="640">
        <v>332400</v>
      </c>
      <c r="O27" s="650">
        <v>850</v>
      </c>
      <c r="P27" s="645">
        <f>R28+S28</f>
        <v>30348</v>
      </c>
      <c r="Q27" s="8"/>
    </row>
    <row r="28" spans="1:20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 t="s">
        <v>35</v>
      </c>
      <c r="M28" s="298"/>
      <c r="N28" s="641"/>
      <c r="O28" s="651"/>
      <c r="P28" s="646"/>
      <c r="Q28" s="9" cm="1">
        <f t="array" ref="Q28:Q29">'[1]1403.02.15'!P27:P28</f>
        <v>25785</v>
      </c>
      <c r="R28" s="1">
        <f>O27</f>
        <v>850</v>
      </c>
      <c r="S28" s="192">
        <f>'1403.02.22'!T28</f>
        <v>29498</v>
      </c>
      <c r="T28" s="192">
        <f>S28+R28</f>
        <v>30348</v>
      </c>
    </row>
    <row r="29" spans="1:20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32</v>
      </c>
      <c r="M29" s="297"/>
      <c r="N29" s="640">
        <v>22850</v>
      </c>
      <c r="O29" s="645">
        <v>0</v>
      </c>
      <c r="P29" s="645">
        <f>Q30+R30</f>
        <v>360</v>
      </c>
      <c r="Q29" s="8">
        <v>0</v>
      </c>
    </row>
    <row r="30" spans="1:20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298"/>
      <c r="N30" s="641"/>
      <c r="O30" s="646"/>
      <c r="P30" s="646"/>
      <c r="Q30" s="9" cm="1">
        <f t="array" ref="Q30:Q31">'[1]1403.02.14'!P29:P30</f>
        <v>360</v>
      </c>
      <c r="R30" s="192">
        <f>O29</f>
        <v>0</v>
      </c>
    </row>
    <row r="31" spans="1:20" ht="30.95" customHeight="1" x14ac:dyDescent="0.25">
      <c r="A31" s="183" t="s">
        <v>28</v>
      </c>
      <c r="B31" s="162">
        <v>4</v>
      </c>
      <c r="C31" s="647">
        <f>SUM(B11:B33,D11:D21,D23:D25)</f>
        <v>70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25</v>
      </c>
      <c r="M31" s="297"/>
      <c r="N31" s="640">
        <v>93822</v>
      </c>
      <c r="O31" s="645" t="s">
        <v>156</v>
      </c>
      <c r="P31" s="645" t="s">
        <v>156</v>
      </c>
      <c r="Q31" s="8">
        <v>0</v>
      </c>
    </row>
    <row r="32" spans="1:20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29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20</v>
      </c>
      <c r="M33" s="297"/>
      <c r="N33" s="640">
        <v>46757</v>
      </c>
      <c r="O33" s="645">
        <v>0</v>
      </c>
      <c r="P33" s="645">
        <v>50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298"/>
      <c r="N34" s="641"/>
      <c r="O34" s="646"/>
      <c r="P34" s="646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32</v>
      </c>
      <c r="G35" s="638">
        <f>SUM(G11:G34)</f>
        <v>26</v>
      </c>
      <c r="H35" s="638">
        <f>SUM(H11:H34)</f>
        <v>0</v>
      </c>
      <c r="I35" s="651">
        <f>SUM(I11:I34)</f>
        <v>2</v>
      </c>
      <c r="J35" s="638">
        <f>SUM(J11:J34)</f>
        <v>4</v>
      </c>
      <c r="K35" s="306">
        <f t="shared" ref="K35" si="2">K11+K12+K13+K14+K15+K16+K17+K18+K19+K20+K21+K22+K23+K24+K25+K26+K27+K28+K29+K30+K31+K32+K33+K34</f>
        <v>0</v>
      </c>
      <c r="L35" s="295" t="s">
        <v>165</v>
      </c>
      <c r="M35" s="320" t="s">
        <v>120</v>
      </c>
      <c r="N35" s="640">
        <v>2135</v>
      </c>
      <c r="O35" s="645" t="s">
        <v>156</v>
      </c>
      <c r="P35" s="645" t="s">
        <v>156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308"/>
      <c r="M36" s="703"/>
      <c r="N36" s="641"/>
      <c r="O36" s="646"/>
      <c r="P36" s="64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232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8"/>
      <c r="B44" s="709"/>
      <c r="C44" s="710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695" t="s">
        <v>231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697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691"/>
      <c r="J52" s="691"/>
      <c r="K52" s="691"/>
      <c r="L52" s="691"/>
      <c r="M52" s="691"/>
      <c r="N52" s="691"/>
      <c r="O52" s="691"/>
      <c r="P52" s="692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693"/>
      <c r="J53" s="693"/>
      <c r="K53" s="693"/>
      <c r="L53" s="693"/>
      <c r="M53" s="693"/>
      <c r="N53" s="693"/>
      <c r="O53" s="693"/>
      <c r="P53" s="694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/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/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2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99CB-662A-4608-9C60-23CB68A1151B}">
  <sheetPr>
    <tabColor rgb="FF92D050"/>
    <pageSetUpPr fitToPage="1"/>
  </sheetPr>
  <dimension ref="A1:U223"/>
  <sheetViews>
    <sheetView rightToLeft="1" view="pageBreakPreview" topLeftCell="A28" zoomScale="55" zoomScaleNormal="85" zoomScaleSheetLayoutView="55" workbookViewId="0">
      <selection activeCell="O29" sqref="O29:O30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203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233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1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1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ref="J12:J34" si="0">F12-G12</f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1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62"/>
      <c r="M17" s="305"/>
      <c r="N17" s="663"/>
      <c r="O17" s="167">
        <v>18</v>
      </c>
      <c r="P17" s="168">
        <v>30</v>
      </c>
    </row>
    <row r="18" spans="1:21" ht="30.95" customHeight="1" x14ac:dyDescent="0.2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1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1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1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21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1" ht="30.95" customHeight="1" x14ac:dyDescent="0.25">
      <c r="A23" s="183" t="s">
        <v>50</v>
      </c>
      <c r="B23" s="162">
        <v>1</v>
      </c>
      <c r="C23" s="134" t="s">
        <v>49</v>
      </c>
      <c r="D23" s="181">
        <v>2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476</v>
      </c>
      <c r="P23" s="196">
        <f>P25</f>
        <v>33062</v>
      </c>
      <c r="Q23" s="8"/>
    </row>
    <row r="24" spans="1:21" ht="30.95" customHeight="1" x14ac:dyDescent="0.25">
      <c r="A24" s="183" t="s">
        <v>47</v>
      </c>
      <c r="B24" s="162">
        <v>1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v>10360</v>
      </c>
      <c r="Q24" s="9"/>
    </row>
    <row r="25" spans="1:21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1726771</v>
      </c>
      <c r="O25" s="650">
        <v>476</v>
      </c>
      <c r="P25" s="718">
        <f>U27+T27</f>
        <v>33062</v>
      </c>
      <c r="Q25" s="8">
        <v>26698</v>
      </c>
    </row>
    <row r="26" spans="1:21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719"/>
      <c r="Q26" s="9">
        <f>P25</f>
        <v>33062</v>
      </c>
      <c r="R26" s="1">
        <f>O25</f>
        <v>476</v>
      </c>
      <c r="U26" s="1">
        <v>42653</v>
      </c>
    </row>
    <row r="27" spans="1:21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32</v>
      </c>
      <c r="M27" s="149"/>
      <c r="N27" s="640">
        <v>22850</v>
      </c>
      <c r="O27" s="645">
        <v>0</v>
      </c>
      <c r="P27" s="645">
        <f>Q30+R30</f>
        <v>360</v>
      </c>
      <c r="Q27" s="8"/>
      <c r="T27" s="1">
        <f>O25</f>
        <v>476</v>
      </c>
      <c r="U27" s="1">
        <v>32586</v>
      </c>
    </row>
    <row r="28" spans="1:21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/>
      <c r="M28" s="195"/>
      <c r="N28" s="641"/>
      <c r="O28" s="646"/>
      <c r="P28" s="646"/>
      <c r="Q28" s="9"/>
      <c r="S28" s="192"/>
      <c r="T28" s="192"/>
    </row>
    <row r="29" spans="1:21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25</v>
      </c>
      <c r="M29" s="149"/>
      <c r="N29" s="640">
        <v>93822</v>
      </c>
      <c r="O29" s="645" t="s">
        <v>156</v>
      </c>
      <c r="P29" s="645" t="s">
        <v>156</v>
      </c>
      <c r="Q29" s="8"/>
    </row>
    <row r="30" spans="1:21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195"/>
      <c r="N30" s="641"/>
      <c r="O30" s="646"/>
      <c r="P30" s="646"/>
      <c r="Q30" s="9" cm="1">
        <f t="array" ref="Q30:Q31">'1403.02.23'!P29:P30</f>
        <v>360</v>
      </c>
      <c r="R30" s="192">
        <f>O27</f>
        <v>0</v>
      </c>
    </row>
    <row r="31" spans="1:21" ht="30.95" customHeight="1" x14ac:dyDescent="0.25">
      <c r="A31" s="183" t="s">
        <v>28</v>
      </c>
      <c r="B31" s="162">
        <v>4</v>
      </c>
      <c r="C31" s="647">
        <f>SUM(B11:B33,D11:D21,D23:D25)</f>
        <v>68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20</v>
      </c>
      <c r="M31" s="149"/>
      <c r="N31" s="640">
        <v>46757</v>
      </c>
      <c r="O31" s="645">
        <v>0</v>
      </c>
      <c r="P31" s="645">
        <v>50</v>
      </c>
      <c r="Q31" s="8">
        <v>0</v>
      </c>
    </row>
    <row r="32" spans="1:21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195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32</v>
      </c>
      <c r="G35" s="638">
        <f>SUM(G11:G34)</f>
        <v>25</v>
      </c>
      <c r="H35" s="638">
        <f>SUM(H11:H34)</f>
        <v>0</v>
      </c>
      <c r="I35" s="651">
        <f>SUM(I11:I34)</f>
        <v>2</v>
      </c>
      <c r="J35" s="638">
        <f>SUM(J11:J34)</f>
        <v>5</v>
      </c>
      <c r="K35" s="713">
        <f t="shared" ref="K35" si="2">K11+K12+K13+K14+K15+K16+K17+K18+K19+K20+K21+K22+K23+K24+K25+K26+K27+K28+K29+K30+K31+K32+K33+K34</f>
        <v>0</v>
      </c>
      <c r="L35" s="319" t="s">
        <v>38</v>
      </c>
      <c r="M35" s="717"/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3"/>
      <c r="L36" s="308" t="s">
        <v>35</v>
      </c>
      <c r="M36" s="309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235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8"/>
      <c r="B44" s="709"/>
      <c r="C44" s="710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695"/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697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3">
      <c r="A52" s="610"/>
      <c r="B52" s="611"/>
      <c r="C52" s="611"/>
      <c r="D52" s="612"/>
      <c r="E52" s="612"/>
      <c r="F52" s="179"/>
      <c r="G52" s="613"/>
      <c r="H52" s="614"/>
      <c r="I52" s="691"/>
      <c r="J52" s="691"/>
      <c r="K52" s="691"/>
      <c r="L52" s="691"/>
      <c r="M52" s="691"/>
      <c r="N52" s="691"/>
      <c r="O52" s="691"/>
      <c r="P52" s="692"/>
      <c r="Q52" s="4"/>
    </row>
    <row r="53" spans="1:17" ht="30" customHeight="1" thickBot="1" x14ac:dyDescent="0.3">
      <c r="A53" s="610"/>
      <c r="B53" s="611"/>
      <c r="C53" s="611"/>
      <c r="D53" s="612"/>
      <c r="E53" s="612"/>
      <c r="F53" s="179"/>
      <c r="G53" s="613"/>
      <c r="H53" s="614"/>
      <c r="I53" s="693"/>
      <c r="J53" s="693"/>
      <c r="K53" s="693"/>
      <c r="L53" s="693"/>
      <c r="M53" s="693"/>
      <c r="N53" s="693"/>
      <c r="O53" s="693"/>
      <c r="P53" s="694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355"/>
      <c r="J54" s="355"/>
      <c r="K54" s="355"/>
      <c r="L54" s="355"/>
      <c r="M54" s="355"/>
      <c r="N54" s="355"/>
      <c r="O54" s="355"/>
      <c r="P54" s="356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353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353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thickBot="1" x14ac:dyDescent="0.3">
      <c r="A57" s="610"/>
      <c r="B57" s="611"/>
      <c r="C57" s="611"/>
      <c r="D57" s="612"/>
      <c r="E57" s="612"/>
      <c r="F57" s="179"/>
      <c r="G57" s="613"/>
      <c r="H57" s="614"/>
      <c r="I57" s="343"/>
      <c r="J57" s="343"/>
      <c r="K57" s="343"/>
      <c r="L57" s="343"/>
      <c r="M57" s="343"/>
      <c r="N57" s="343"/>
      <c r="O57" s="343"/>
      <c r="P57" s="344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355"/>
      <c r="J58" s="355"/>
      <c r="K58" s="355"/>
      <c r="L58" s="355"/>
      <c r="M58" s="355"/>
      <c r="N58" s="355"/>
      <c r="O58" s="355"/>
      <c r="P58" s="356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236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379"/>
      <c r="J64" s="380"/>
      <c r="K64" s="380"/>
      <c r="L64" s="380"/>
      <c r="M64" s="380"/>
      <c r="N64" s="380"/>
      <c r="O64" s="380"/>
      <c r="P64" s="381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237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4"/>
      <c r="B70" s="375"/>
      <c r="C70" s="375"/>
      <c r="D70" s="375"/>
      <c r="E70" s="375"/>
      <c r="F70" s="375"/>
      <c r="G70" s="375"/>
      <c r="H70" s="375"/>
      <c r="I70" s="375"/>
      <c r="J70" s="375"/>
      <c r="K70" s="375"/>
      <c r="L70" s="375"/>
      <c r="M70" s="375"/>
      <c r="N70" s="375"/>
      <c r="O70" s="375"/>
      <c r="P70" s="376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J9:J10"/>
    <mergeCell ref="K9:K10"/>
    <mergeCell ref="L9:O9"/>
    <mergeCell ref="L10:O10"/>
    <mergeCell ref="L11:O11"/>
    <mergeCell ref="L12:O12"/>
    <mergeCell ref="L20:O21"/>
    <mergeCell ref="P20:P21"/>
    <mergeCell ref="L27:L28"/>
    <mergeCell ref="N27:N28"/>
    <mergeCell ref="O27:O28"/>
    <mergeCell ref="P27:P28"/>
    <mergeCell ref="N29:N30"/>
    <mergeCell ref="O33:O34"/>
    <mergeCell ref="P33:P34"/>
    <mergeCell ref="O29:O30"/>
    <mergeCell ref="P29:P30"/>
    <mergeCell ref="L13:O13"/>
    <mergeCell ref="L14:P14"/>
    <mergeCell ref="L15:P15"/>
    <mergeCell ref="L16:N17"/>
    <mergeCell ref="L18:O18"/>
    <mergeCell ref="L19:O19"/>
    <mergeCell ref="C22:D22"/>
    <mergeCell ref="L22:M22"/>
    <mergeCell ref="L25:L26"/>
    <mergeCell ref="M25:M26"/>
    <mergeCell ref="N25:N26"/>
    <mergeCell ref="O25:O26"/>
    <mergeCell ref="P25:P26"/>
    <mergeCell ref="A34:D34"/>
    <mergeCell ref="A35:D36"/>
    <mergeCell ref="E35:E36"/>
    <mergeCell ref="F35:F36"/>
    <mergeCell ref="G35:G36"/>
    <mergeCell ref="H35:H36"/>
    <mergeCell ref="L33:L34"/>
    <mergeCell ref="M33:M34"/>
    <mergeCell ref="N33:N34"/>
    <mergeCell ref="O31:O32"/>
    <mergeCell ref="P31:P32"/>
    <mergeCell ref="C30:D30"/>
    <mergeCell ref="C31:C33"/>
    <mergeCell ref="D31:D33"/>
    <mergeCell ref="L31:L32"/>
    <mergeCell ref="N31:N32"/>
    <mergeCell ref="L29:L3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O35:O36"/>
    <mergeCell ref="P35:P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1279-44DC-445E-86C5-CB1302D15B5F}">
  <sheetPr>
    <tabColor rgb="FF92D050"/>
    <pageSetUpPr fitToPage="1"/>
  </sheetPr>
  <dimension ref="A1:U223"/>
  <sheetViews>
    <sheetView rightToLeft="1" view="pageBreakPreview" topLeftCell="A28" zoomScale="55" zoomScaleNormal="85" zoomScaleSheetLayoutView="55" workbookViewId="0">
      <selection activeCell="L35" sqref="L35:L36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168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241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1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ref="J12:J34" si="0">F12-G12</f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58" t="s">
        <v>141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1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62"/>
      <c r="M17" s="305"/>
      <c r="N17" s="663"/>
      <c r="O17" s="167">
        <v>18</v>
      </c>
      <c r="P17" s="168">
        <v>30</v>
      </c>
    </row>
    <row r="18" spans="1:21" ht="30.95" customHeight="1" x14ac:dyDescent="0.2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1" ht="30.95" customHeight="1" x14ac:dyDescent="0.2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1" ht="30.95" customHeight="1" x14ac:dyDescent="0.2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1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21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1" ht="30.95" customHeight="1" x14ac:dyDescent="0.25">
      <c r="A23" s="183" t="s">
        <v>50</v>
      </c>
      <c r="B23" s="162">
        <v>1</v>
      </c>
      <c r="C23" s="134" t="s">
        <v>49</v>
      </c>
      <c r="D23" s="181">
        <v>9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764</v>
      </c>
      <c r="P23" s="196">
        <f>P25</f>
        <v>33826</v>
      </c>
      <c r="Q23" s="8"/>
    </row>
    <row r="24" spans="1:21" ht="30.95" customHeight="1" x14ac:dyDescent="0.25">
      <c r="A24" s="183" t="s">
        <v>47</v>
      </c>
      <c r="B24" s="162">
        <v>1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v>10360</v>
      </c>
      <c r="Q24" s="9"/>
    </row>
    <row r="25" spans="1:21" ht="30.95" customHeight="1" x14ac:dyDescent="0.2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1726771</v>
      </c>
      <c r="O25" s="650">
        <v>764</v>
      </c>
      <c r="P25" s="718">
        <f>Q26+R26</f>
        <v>33826</v>
      </c>
      <c r="Q25" s="8">
        <v>26698</v>
      </c>
    </row>
    <row r="26" spans="1:21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719"/>
      <c r="Q26" s="9" cm="1">
        <f t="array" ref="Q26:Q27">'1403.02.24'!P25:P26</f>
        <v>33062</v>
      </c>
      <c r="R26" s="1">
        <f>O25</f>
        <v>764</v>
      </c>
      <c r="U26" s="1">
        <v>42653</v>
      </c>
    </row>
    <row r="27" spans="1:21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32</v>
      </c>
      <c r="M27" s="149"/>
      <c r="N27" s="640">
        <v>22850</v>
      </c>
      <c r="O27" s="645">
        <v>0</v>
      </c>
      <c r="P27" s="645">
        <f>Q30+R30</f>
        <v>360</v>
      </c>
      <c r="Q27" s="8">
        <v>0</v>
      </c>
      <c r="T27" s="1">
        <f>O25</f>
        <v>764</v>
      </c>
      <c r="U27" s="1">
        <v>32586</v>
      </c>
    </row>
    <row r="28" spans="1:21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/>
      <c r="M28" s="195"/>
      <c r="N28" s="641"/>
      <c r="O28" s="646"/>
      <c r="P28" s="646"/>
      <c r="Q28" s="9"/>
      <c r="S28" s="192"/>
      <c r="T28" s="192"/>
    </row>
    <row r="29" spans="1:21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25</v>
      </c>
      <c r="M29" s="149"/>
      <c r="N29" s="640">
        <v>93822</v>
      </c>
      <c r="O29" s="645" t="s">
        <v>156</v>
      </c>
      <c r="P29" s="645" t="s">
        <v>156</v>
      </c>
      <c r="Q29" s="8"/>
    </row>
    <row r="30" spans="1:21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195"/>
      <c r="N30" s="641"/>
      <c r="O30" s="646"/>
      <c r="P30" s="646"/>
      <c r="Q30" s="9" cm="1">
        <f t="array" ref="Q30:Q31">'1403.02.23'!P29:P30</f>
        <v>360</v>
      </c>
      <c r="R30" s="192">
        <f>O27</f>
        <v>0</v>
      </c>
    </row>
    <row r="31" spans="1:21" ht="30.95" customHeight="1" x14ac:dyDescent="0.25">
      <c r="A31" s="183" t="s">
        <v>28</v>
      </c>
      <c r="B31" s="162">
        <v>2</v>
      </c>
      <c r="C31" s="647">
        <f>SUM(B11:B33,D11:D21,D23:D25)</f>
        <v>73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20</v>
      </c>
      <c r="M31" s="149"/>
      <c r="N31" s="640">
        <v>46757</v>
      </c>
      <c r="O31" s="645">
        <v>0</v>
      </c>
      <c r="P31" s="645">
        <v>50</v>
      </c>
      <c r="Q31" s="8">
        <v>0</v>
      </c>
    </row>
    <row r="32" spans="1:21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195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32</v>
      </c>
      <c r="G35" s="638">
        <f>SUM(G11:G34)</f>
        <v>25</v>
      </c>
      <c r="H35" s="638">
        <f>SUM(H11:H34)</f>
        <v>0</v>
      </c>
      <c r="I35" s="651">
        <f>SUM(I11:I34)</f>
        <v>2</v>
      </c>
      <c r="J35" s="638">
        <f>SUM(J11:J34)</f>
        <v>5</v>
      </c>
      <c r="K35" s="713">
        <f t="shared" ref="K35" si="2">K11+K12+K13+K14+K15+K16+K17+K18+K19+K20+K21+K22+K23+K24+K25+K26+K27+K28+K29+K30+K31+K32+K33+K34</f>
        <v>0</v>
      </c>
      <c r="L35" s="319" t="s">
        <v>38</v>
      </c>
      <c r="M35" s="717"/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3"/>
      <c r="L36" s="308" t="s">
        <v>35</v>
      </c>
      <c r="M36" s="309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238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 t="s">
        <v>239</v>
      </c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 t="s">
        <v>240</v>
      </c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 t="s">
        <v>242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2"/>
      <c r="J52" s="695"/>
      <c r="K52" s="695"/>
      <c r="L52" s="695"/>
      <c r="M52" s="695"/>
      <c r="N52" s="695"/>
      <c r="O52" s="695"/>
      <c r="P52" s="69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/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243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711" t="s">
        <v>244</v>
      </c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237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1"/>
      <c r="B70" s="372"/>
      <c r="C70" s="372"/>
      <c r="D70" s="372"/>
      <c r="E70" s="372"/>
      <c r="F70" s="372"/>
      <c r="G70" s="372"/>
      <c r="H70" s="372"/>
      <c r="I70" s="372"/>
      <c r="J70" s="372"/>
      <c r="K70" s="372"/>
      <c r="L70" s="372"/>
      <c r="M70" s="372"/>
      <c r="N70" s="372"/>
      <c r="O70" s="372"/>
      <c r="P70" s="373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2062-96A1-4669-AFF9-31158D2E26C5}">
  <sheetPr>
    <tabColor rgb="FF92D050"/>
    <pageSetUpPr fitToPage="1"/>
  </sheetPr>
  <dimension ref="A1:U223"/>
  <sheetViews>
    <sheetView rightToLeft="1" view="pageBreakPreview" topLeftCell="A37" zoomScale="70" zoomScaleNormal="85" zoomScaleSheetLayoutView="70" workbookViewId="0">
      <selection activeCell="A42" sqref="A42:C42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185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245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ref="J12:J34" si="0">F12-G12</f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3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6</v>
      </c>
      <c r="C15" s="122" t="s">
        <v>82</v>
      </c>
      <c r="D15" s="159">
        <v>4</v>
      </c>
      <c r="E15" s="183" t="s">
        <v>81</v>
      </c>
      <c r="F15" s="162">
        <v>8</v>
      </c>
      <c r="G15" s="162">
        <v>7</v>
      </c>
      <c r="H15" s="162">
        <v>0</v>
      </c>
      <c r="I15" s="162">
        <v>0</v>
      </c>
      <c r="J15" s="162">
        <f t="shared" si="0"/>
        <v>1</v>
      </c>
      <c r="K15" s="123"/>
      <c r="L15" s="658" t="s">
        <v>246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62"/>
      <c r="M17" s="305"/>
      <c r="N17" s="663"/>
      <c r="O17" s="167">
        <v>18</v>
      </c>
      <c r="P17" s="168">
        <v>33</v>
      </c>
    </row>
    <row r="18" spans="1:21" ht="30.95" customHeight="1" x14ac:dyDescent="0.25">
      <c r="A18" s="183" t="s">
        <v>215</v>
      </c>
      <c r="B18" s="162">
        <v>0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1" ht="30.95" customHeight="1" x14ac:dyDescent="0.2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1" ht="30.95" customHeight="1" x14ac:dyDescent="0.2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1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21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1" ht="30.95" customHeight="1" x14ac:dyDescent="0.25">
      <c r="A23" s="183" t="s">
        <v>50</v>
      </c>
      <c r="B23" s="162">
        <v>1</v>
      </c>
      <c r="C23" s="134" t="s">
        <v>49</v>
      </c>
      <c r="D23" s="181">
        <v>6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688</v>
      </c>
      <c r="P23" s="196">
        <f>P25</f>
        <v>34514</v>
      </c>
      <c r="Q23" s="8"/>
    </row>
    <row r="24" spans="1:21" ht="30.95" customHeight="1" x14ac:dyDescent="0.25">
      <c r="A24" s="183" t="s">
        <v>47</v>
      </c>
      <c r="B24" s="162">
        <v>0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v>10360</v>
      </c>
      <c r="Q24" s="9"/>
    </row>
    <row r="25" spans="1:21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1726771</v>
      </c>
      <c r="O25" s="650">
        <v>688</v>
      </c>
      <c r="P25" s="718">
        <f>Q26+R26</f>
        <v>34514</v>
      </c>
      <c r="Q25" s="8">
        <v>26698</v>
      </c>
    </row>
    <row r="26" spans="1:21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719"/>
      <c r="Q26" s="9" cm="1">
        <f t="array" ref="Q26:Q27">'1403.02.25'!P25:P26</f>
        <v>33826</v>
      </c>
      <c r="R26" s="1">
        <f>O25</f>
        <v>688</v>
      </c>
      <c r="U26" s="1">
        <v>42653</v>
      </c>
    </row>
    <row r="27" spans="1:21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32</v>
      </c>
      <c r="M27" s="149"/>
      <c r="N27" s="640">
        <v>22850</v>
      </c>
      <c r="O27" s="645">
        <v>0</v>
      </c>
      <c r="P27" s="645">
        <f>Q30+R30</f>
        <v>360</v>
      </c>
      <c r="Q27" s="8">
        <v>0</v>
      </c>
      <c r="T27" s="1">
        <f>O25</f>
        <v>688</v>
      </c>
      <c r="U27" s="1">
        <v>32586</v>
      </c>
    </row>
    <row r="28" spans="1:21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/>
      <c r="M28" s="195"/>
      <c r="N28" s="641"/>
      <c r="O28" s="646"/>
      <c r="P28" s="646"/>
      <c r="Q28" s="9"/>
      <c r="S28" s="192"/>
      <c r="T28" s="192"/>
    </row>
    <row r="29" spans="1:21" ht="30.95" customHeight="1" x14ac:dyDescent="0.25">
      <c r="A29" s="183" t="s">
        <v>34</v>
      </c>
      <c r="B29" s="162">
        <v>1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25</v>
      </c>
      <c r="M29" s="149"/>
      <c r="N29" s="640">
        <v>93822</v>
      </c>
      <c r="O29" s="645" t="s">
        <v>156</v>
      </c>
      <c r="P29" s="645" t="s">
        <v>156</v>
      </c>
      <c r="Q29" s="8"/>
    </row>
    <row r="30" spans="1:21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195"/>
      <c r="N30" s="641"/>
      <c r="O30" s="646"/>
      <c r="P30" s="646"/>
      <c r="Q30" s="9" cm="1">
        <f t="array" ref="Q30:Q31">'1403.02.23'!P29:P30</f>
        <v>360</v>
      </c>
      <c r="R30" s="192">
        <f>O27</f>
        <v>0</v>
      </c>
    </row>
    <row r="31" spans="1:21" ht="30.95" customHeight="1" x14ac:dyDescent="0.25">
      <c r="A31" s="183" t="s">
        <v>28</v>
      </c>
      <c r="B31" s="162">
        <v>2</v>
      </c>
      <c r="C31" s="647">
        <f>SUM(B11:B33,D11:D21,D23:D25)</f>
        <v>72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20</v>
      </c>
      <c r="M31" s="149"/>
      <c r="N31" s="640">
        <v>46757</v>
      </c>
      <c r="O31" s="645">
        <v>0</v>
      </c>
      <c r="P31" s="645">
        <v>50</v>
      </c>
      <c r="Q31" s="8">
        <v>0</v>
      </c>
    </row>
    <row r="32" spans="1:21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195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34</v>
      </c>
      <c r="G35" s="638">
        <f>SUM(G11:G34)</f>
        <v>29</v>
      </c>
      <c r="H35" s="638">
        <f>SUM(H11:H34)</f>
        <v>0</v>
      </c>
      <c r="I35" s="651">
        <f>SUM(I11:I34)</f>
        <v>1</v>
      </c>
      <c r="J35" s="638">
        <f>SUM(J11:J34)</f>
        <v>4</v>
      </c>
      <c r="K35" s="713">
        <f t="shared" ref="K35" si="2">K11+K12+K13+K14+K15+K16+K17+K18+K19+K20+K21+K22+K23+K24+K25+K26+K27+K28+K29+K30+K31+K32+K33+K34</f>
        <v>0</v>
      </c>
      <c r="L35" s="319" t="s">
        <v>38</v>
      </c>
      <c r="M35" s="717"/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3"/>
      <c r="L36" s="308" t="s">
        <v>35</v>
      </c>
      <c r="M36" s="309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247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/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 t="s">
        <v>249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2" t="s">
        <v>250</v>
      </c>
      <c r="J52" s="695"/>
      <c r="K52" s="695"/>
      <c r="L52" s="695"/>
      <c r="M52" s="695"/>
      <c r="N52" s="695"/>
      <c r="O52" s="695"/>
      <c r="P52" s="69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 t="s">
        <v>251</v>
      </c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252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711" t="s">
        <v>253</v>
      </c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46</v>
      </c>
      <c r="C65" s="681"/>
      <c r="D65" s="680">
        <v>34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45.5</v>
      </c>
      <c r="C66" s="681"/>
      <c r="D66" s="699">
        <v>31.3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2.6999999999999993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248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1"/>
      <c r="B70" s="372"/>
      <c r="C70" s="372"/>
      <c r="D70" s="372"/>
      <c r="E70" s="372"/>
      <c r="F70" s="372"/>
      <c r="G70" s="372"/>
      <c r="H70" s="372"/>
      <c r="I70" s="372"/>
      <c r="J70" s="372"/>
      <c r="K70" s="372"/>
      <c r="L70" s="372"/>
      <c r="M70" s="372"/>
      <c r="N70" s="372"/>
      <c r="O70" s="372"/>
      <c r="P70" s="373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97D-359F-426F-AF28-0D68A4BC05CD}">
  <sheetPr>
    <tabColor rgb="FF92D050"/>
    <pageSetUpPr fitToPage="1"/>
  </sheetPr>
  <dimension ref="A1:U223"/>
  <sheetViews>
    <sheetView rightToLeft="1" view="pageBreakPreview" topLeftCell="A19" zoomScale="55" zoomScaleNormal="85" zoomScaleSheetLayoutView="55" workbookViewId="0">
      <selection activeCell="Q24" sqref="Q24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158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256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6</v>
      </c>
      <c r="G11" s="164">
        <v>4</v>
      </c>
      <c r="H11" s="164">
        <v>0</v>
      </c>
      <c r="I11" s="164">
        <v>0</v>
      </c>
      <c r="J11" s="162">
        <f t="shared" ref="J11:J34" si="0">F11-G11</f>
        <v>2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6</v>
      </c>
      <c r="C15" s="122" t="s">
        <v>82</v>
      </c>
      <c r="D15" s="159">
        <v>4</v>
      </c>
      <c r="E15" s="183" t="s">
        <v>81</v>
      </c>
      <c r="F15" s="162">
        <v>8</v>
      </c>
      <c r="G15" s="162">
        <v>7</v>
      </c>
      <c r="H15" s="162">
        <v>0</v>
      </c>
      <c r="I15" s="162">
        <v>0</v>
      </c>
      <c r="J15" s="162">
        <f t="shared" si="0"/>
        <v>1</v>
      </c>
      <c r="K15" s="123"/>
      <c r="L15" s="658" t="s">
        <v>246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62"/>
      <c r="M17" s="305"/>
      <c r="N17" s="663"/>
      <c r="O17" s="167">
        <v>18</v>
      </c>
      <c r="P17" s="168">
        <v>24</v>
      </c>
    </row>
    <row r="18" spans="1:21" ht="30.95" customHeight="1" x14ac:dyDescent="0.2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1" ht="30.95" customHeight="1" x14ac:dyDescent="0.2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1" ht="30.95" customHeight="1" x14ac:dyDescent="0.2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1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21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1" ht="30.95" customHeight="1" x14ac:dyDescent="0.25">
      <c r="A23" s="183" t="s">
        <v>50</v>
      </c>
      <c r="B23" s="162">
        <v>1</v>
      </c>
      <c r="C23" s="134" t="s">
        <v>49</v>
      </c>
      <c r="D23" s="181">
        <v>14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700</v>
      </c>
      <c r="P23" s="196">
        <f>P25</f>
        <v>35214</v>
      </c>
      <c r="Q23" s="8"/>
    </row>
    <row r="24" spans="1:21" ht="30.95" customHeight="1" x14ac:dyDescent="0.25">
      <c r="A24" s="183" t="s">
        <v>47</v>
      </c>
      <c r="B24" s="162">
        <v>0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'1403.02.26'!P24</f>
        <v>10360</v>
      </c>
    </row>
    <row r="25" spans="1:21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1726771</v>
      </c>
      <c r="O25" s="650">
        <v>700</v>
      </c>
      <c r="P25" s="718">
        <f>Q26+R26</f>
        <v>35214</v>
      </c>
      <c r="Q25" s="8">
        <v>26698</v>
      </c>
    </row>
    <row r="26" spans="1:21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719"/>
      <c r="Q26" s="9" cm="1">
        <f t="array" ref="Q26:Q27">'1403.02.26'!P25:P26</f>
        <v>34514</v>
      </c>
      <c r="R26" s="1">
        <f>O25</f>
        <v>700</v>
      </c>
      <c r="U26" s="1">
        <v>42653</v>
      </c>
    </row>
    <row r="27" spans="1:21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32</v>
      </c>
      <c r="M27" s="149"/>
      <c r="N27" s="640">
        <v>22850</v>
      </c>
      <c r="O27" s="645">
        <v>0</v>
      </c>
      <c r="P27" s="645">
        <f>Q30+R30</f>
        <v>360</v>
      </c>
      <c r="Q27" s="8">
        <v>0</v>
      </c>
      <c r="T27" s="1">
        <f>O25</f>
        <v>700</v>
      </c>
      <c r="U27" s="1">
        <v>32586</v>
      </c>
    </row>
    <row r="28" spans="1:21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/>
      <c r="M28" s="195"/>
      <c r="N28" s="641"/>
      <c r="O28" s="646"/>
      <c r="P28" s="646"/>
      <c r="Q28" s="9"/>
      <c r="S28" s="192"/>
      <c r="T28" s="192"/>
    </row>
    <row r="29" spans="1:21" ht="30.95" customHeight="1" x14ac:dyDescent="0.25">
      <c r="A29" s="183" t="s">
        <v>34</v>
      </c>
      <c r="B29" s="162">
        <v>1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25</v>
      </c>
      <c r="M29" s="149"/>
      <c r="N29" s="640">
        <v>93822</v>
      </c>
      <c r="O29" s="645" t="s">
        <v>156</v>
      </c>
      <c r="P29" s="645" t="s">
        <v>156</v>
      </c>
      <c r="Q29" s="8"/>
    </row>
    <row r="30" spans="1:21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195"/>
      <c r="N30" s="641"/>
      <c r="O30" s="646"/>
      <c r="P30" s="646"/>
      <c r="Q30" s="9" cm="1">
        <f t="array" ref="Q30:Q31">'1403.02.23'!P29:P30</f>
        <v>360</v>
      </c>
      <c r="R30" s="192">
        <f>O27</f>
        <v>0</v>
      </c>
    </row>
    <row r="31" spans="1:21" ht="30.95" customHeight="1" x14ac:dyDescent="0.25">
      <c r="A31" s="183" t="s">
        <v>28</v>
      </c>
      <c r="B31" s="162">
        <v>2</v>
      </c>
      <c r="C31" s="647">
        <f>SUM(B11:B33,D11:D21,D23:D25)</f>
        <v>83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20</v>
      </c>
      <c r="M31" s="149"/>
      <c r="N31" s="640">
        <v>46757</v>
      </c>
      <c r="O31" s="645">
        <v>0</v>
      </c>
      <c r="P31" s="645">
        <v>50</v>
      </c>
      <c r="Q31" s="8">
        <v>0</v>
      </c>
    </row>
    <row r="32" spans="1:21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195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35</v>
      </c>
      <c r="G35" s="638">
        <f>SUM(G11:G34)</f>
        <v>29</v>
      </c>
      <c r="H35" s="638">
        <f>SUM(H11:H34)</f>
        <v>0</v>
      </c>
      <c r="I35" s="651">
        <f>SUM(I11:I34)</f>
        <v>1</v>
      </c>
      <c r="J35" s="638">
        <f>SUM(J11:J34)</f>
        <v>5</v>
      </c>
      <c r="K35" s="713">
        <f t="shared" ref="K35" si="2">K11+K12+K13+K14+K15+K16+K17+K18+K19+K20+K21+K22+K23+K24+K25+K26+K27+K28+K29+K30+K31+K32+K33+K34</f>
        <v>0</v>
      </c>
      <c r="L35" s="319" t="s">
        <v>38</v>
      </c>
      <c r="M35" s="717"/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3"/>
      <c r="L36" s="308" t="s">
        <v>35</v>
      </c>
      <c r="M36" s="309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254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/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 t="s">
        <v>261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2" t="s">
        <v>250</v>
      </c>
      <c r="J52" s="695"/>
      <c r="K52" s="695"/>
      <c r="L52" s="695"/>
      <c r="M52" s="695"/>
      <c r="N52" s="695"/>
      <c r="O52" s="695"/>
      <c r="P52" s="69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/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259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50</v>
      </c>
      <c r="C64" s="688"/>
      <c r="D64" s="689">
        <v>6</v>
      </c>
      <c r="E64" s="690"/>
      <c r="F64" s="595">
        <v>0</v>
      </c>
      <c r="G64" s="596"/>
      <c r="H64" s="597"/>
      <c r="I64" s="711" t="s">
        <v>260</v>
      </c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96</v>
      </c>
      <c r="C65" s="681"/>
      <c r="D65" s="680">
        <v>40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95.5</v>
      </c>
      <c r="C66" s="681"/>
      <c r="D66" s="699">
        <v>35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0.5</v>
      </c>
      <c r="C67" s="685"/>
      <c r="D67" s="701">
        <f>D65-D66</f>
        <v>5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258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1"/>
      <c r="B70" s="372"/>
      <c r="C70" s="372"/>
      <c r="D70" s="372"/>
      <c r="E70" s="372"/>
      <c r="F70" s="372"/>
      <c r="G70" s="372"/>
      <c r="H70" s="372"/>
      <c r="I70" s="372"/>
      <c r="J70" s="372"/>
      <c r="K70" s="372"/>
      <c r="L70" s="372"/>
      <c r="M70" s="372"/>
      <c r="N70" s="372"/>
      <c r="O70" s="372"/>
      <c r="P70" s="373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790-697A-4FA3-9C39-69A8B9155F0E}">
  <sheetPr>
    <tabColor rgb="FF92D050"/>
    <pageSetUpPr fitToPage="1"/>
  </sheetPr>
  <dimension ref="A1:U223"/>
  <sheetViews>
    <sheetView rightToLeft="1" view="pageBreakPreview" topLeftCell="A52" zoomScale="55" zoomScaleNormal="85" zoomScaleSheetLayoutView="55" workbookViewId="0">
      <selection activeCell="B64" sqref="B64:E67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192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257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0</v>
      </c>
      <c r="E11" s="182" t="s">
        <v>96</v>
      </c>
      <c r="F11" s="164">
        <v>6</v>
      </c>
      <c r="G11" s="164">
        <v>0</v>
      </c>
      <c r="H11" s="164">
        <v>0</v>
      </c>
      <c r="I11" s="164">
        <v>0</v>
      </c>
      <c r="J11" s="162">
        <f t="shared" ref="J11:J34" si="0">F11-G11</f>
        <v>6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0</v>
      </c>
      <c r="C12" s="122" t="s">
        <v>93</v>
      </c>
      <c r="D12" s="159">
        <v>0</v>
      </c>
      <c r="E12" s="183" t="s">
        <v>92</v>
      </c>
      <c r="F12" s="162">
        <v>2</v>
      </c>
      <c r="G12" s="162">
        <v>0</v>
      </c>
      <c r="H12" s="162">
        <v>0</v>
      </c>
      <c r="I12" s="162">
        <v>0</v>
      </c>
      <c r="J12" s="162">
        <f t="shared" si="0"/>
        <v>2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1">
        <v>0</v>
      </c>
      <c r="C13" s="122" t="s">
        <v>89</v>
      </c>
      <c r="D13" s="158">
        <v>0</v>
      </c>
      <c r="E13" s="183" t="s">
        <v>88</v>
      </c>
      <c r="F13" s="162">
        <v>1</v>
      </c>
      <c r="G13" s="164">
        <v>0</v>
      </c>
      <c r="H13" s="162">
        <v>0</v>
      </c>
      <c r="I13" s="162">
        <f t="shared" ref="I13:I34" si="1">F13-G13</f>
        <v>1</v>
      </c>
      <c r="J13" s="162"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1">
        <v>0</v>
      </c>
      <c r="C14" s="122" t="s">
        <v>86</v>
      </c>
      <c r="D14" s="159">
        <v>0</v>
      </c>
      <c r="E14" s="183" t="s">
        <v>85</v>
      </c>
      <c r="F14" s="162">
        <v>1</v>
      </c>
      <c r="G14" s="162">
        <v>0</v>
      </c>
      <c r="H14" s="162">
        <v>0</v>
      </c>
      <c r="I14" s="162">
        <f t="shared" si="1"/>
        <v>1</v>
      </c>
      <c r="J14" s="162">
        <f t="shared" si="0"/>
        <v>1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0</v>
      </c>
      <c r="C15" s="122" t="s">
        <v>82</v>
      </c>
      <c r="D15" s="158">
        <v>0</v>
      </c>
      <c r="E15" s="183" t="s">
        <v>81</v>
      </c>
      <c r="F15" s="162">
        <v>8</v>
      </c>
      <c r="G15" s="164">
        <v>0</v>
      </c>
      <c r="H15" s="162">
        <v>0</v>
      </c>
      <c r="I15" s="162">
        <v>0</v>
      </c>
      <c r="J15" s="162">
        <f t="shared" si="0"/>
        <v>8</v>
      </c>
      <c r="K15" s="123"/>
      <c r="L15" s="658" t="s">
        <v>246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1">
        <v>0</v>
      </c>
      <c r="C16" s="122" t="s">
        <v>79</v>
      </c>
      <c r="D16" s="159">
        <v>0</v>
      </c>
      <c r="E16" s="183" t="s">
        <v>78</v>
      </c>
      <c r="F16" s="162">
        <v>2</v>
      </c>
      <c r="G16" s="162">
        <v>0</v>
      </c>
      <c r="H16" s="162">
        <v>0</v>
      </c>
      <c r="I16" s="162">
        <f t="shared" si="1"/>
        <v>2</v>
      </c>
      <c r="J16" s="162">
        <f t="shared" si="0"/>
        <v>2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161">
        <v>0</v>
      </c>
      <c r="C17" s="122" t="s">
        <v>73</v>
      </c>
      <c r="D17" s="158">
        <v>0</v>
      </c>
      <c r="E17" s="183" t="s">
        <v>72</v>
      </c>
      <c r="F17" s="162">
        <v>2</v>
      </c>
      <c r="G17" s="164">
        <v>0</v>
      </c>
      <c r="H17" s="162">
        <v>0</v>
      </c>
      <c r="I17" s="162">
        <f t="shared" si="1"/>
        <v>2</v>
      </c>
      <c r="J17" s="162">
        <v>0</v>
      </c>
      <c r="K17" s="123"/>
      <c r="L17" s="662"/>
      <c r="M17" s="305"/>
      <c r="N17" s="663"/>
      <c r="O17" s="167">
        <v>18</v>
      </c>
      <c r="P17" s="168">
        <v>33</v>
      </c>
    </row>
    <row r="18" spans="1:21" ht="30.95" customHeight="1" x14ac:dyDescent="0.25">
      <c r="A18" s="183" t="s">
        <v>215</v>
      </c>
      <c r="B18" s="162">
        <v>0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1" ht="30.95" customHeight="1" x14ac:dyDescent="0.25">
      <c r="A19" s="183" t="s">
        <v>67</v>
      </c>
      <c r="B19" s="161">
        <v>0</v>
      </c>
      <c r="C19" s="122" t="s">
        <v>66</v>
      </c>
      <c r="D19" s="158">
        <v>0</v>
      </c>
      <c r="E19" s="183" t="s">
        <v>147</v>
      </c>
      <c r="F19" s="162">
        <v>1</v>
      </c>
      <c r="G19" s="164">
        <v>0</v>
      </c>
      <c r="H19" s="162">
        <v>0</v>
      </c>
      <c r="I19" s="162">
        <f t="shared" si="1"/>
        <v>1</v>
      </c>
      <c r="J19" s="162">
        <f t="shared" si="0"/>
        <v>1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1" ht="30.95" customHeight="1" x14ac:dyDescent="0.25">
      <c r="A20" s="183" t="s">
        <v>64</v>
      </c>
      <c r="B20" s="161">
        <v>0</v>
      </c>
      <c r="C20" s="122" t="s">
        <v>63</v>
      </c>
      <c r="D20" s="159">
        <v>0</v>
      </c>
      <c r="E20" s="183" t="s">
        <v>62</v>
      </c>
      <c r="F20" s="162">
        <v>3</v>
      </c>
      <c r="G20" s="162">
        <v>0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</row>
    <row r="21" spans="1:21" ht="30.95" customHeight="1" thickBot="1" x14ac:dyDescent="0.3">
      <c r="A21" s="183" t="s">
        <v>61</v>
      </c>
      <c r="B21" s="162">
        <v>0</v>
      </c>
      <c r="C21" s="124" t="s">
        <v>60</v>
      </c>
      <c r="D21" s="158">
        <v>0</v>
      </c>
      <c r="E21" s="183" t="s">
        <v>59</v>
      </c>
      <c r="F21" s="162">
        <v>5</v>
      </c>
      <c r="G21" s="164">
        <v>0</v>
      </c>
      <c r="H21" s="162">
        <v>0</v>
      </c>
      <c r="I21" s="162">
        <f t="shared" si="1"/>
        <v>5</v>
      </c>
      <c r="J21" s="162">
        <f t="shared" si="0"/>
        <v>5</v>
      </c>
      <c r="K21" s="123"/>
      <c r="L21" s="288"/>
      <c r="M21" s="289"/>
      <c r="N21" s="289"/>
      <c r="O21" s="290"/>
      <c r="P21" s="653"/>
    </row>
    <row r="22" spans="1:21" ht="31.5" x14ac:dyDescent="0.25">
      <c r="A22" s="183" t="s">
        <v>58</v>
      </c>
      <c r="B22" s="161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1" ht="30.95" customHeight="1" x14ac:dyDescent="0.25">
      <c r="A23" s="183" t="s">
        <v>50</v>
      </c>
      <c r="B23" s="161">
        <v>0</v>
      </c>
      <c r="C23" s="134" t="s">
        <v>49</v>
      </c>
      <c r="D23" s="181">
        <v>0</v>
      </c>
      <c r="E23" s="183" t="s">
        <v>48</v>
      </c>
      <c r="F23" s="162">
        <v>1</v>
      </c>
      <c r="G23" s="164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0</v>
      </c>
      <c r="P23" s="196">
        <f>P25</f>
        <v>35214</v>
      </c>
      <c r="Q23" s="8"/>
    </row>
    <row r="24" spans="1:21" ht="30.95" customHeight="1" x14ac:dyDescent="0.25">
      <c r="A24" s="183" t="s">
        <v>47</v>
      </c>
      <c r="B24" s="162">
        <v>0</v>
      </c>
      <c r="C24" s="121" t="s">
        <v>216</v>
      </c>
      <c r="D24" s="159">
        <v>0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'1403.02.27'!P24</f>
        <v>10360</v>
      </c>
    </row>
    <row r="25" spans="1:21" ht="30.95" customHeight="1" x14ac:dyDescent="0.25">
      <c r="A25" s="183" t="s">
        <v>45</v>
      </c>
      <c r="B25" s="161">
        <v>0</v>
      </c>
      <c r="C25" s="121"/>
      <c r="D25" s="159"/>
      <c r="E25" s="183" t="s">
        <v>44</v>
      </c>
      <c r="F25" s="162">
        <v>0</v>
      </c>
      <c r="G25" s="164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1726771</v>
      </c>
      <c r="O25" s="650">
        <v>0</v>
      </c>
      <c r="P25" s="718">
        <f>Q26+R26</f>
        <v>35214</v>
      </c>
      <c r="Q25" s="8">
        <v>26698</v>
      </c>
    </row>
    <row r="26" spans="1:21" ht="30.95" customHeight="1" x14ac:dyDescent="0.25">
      <c r="A26" s="183" t="s">
        <v>42</v>
      </c>
      <c r="B26" s="161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719"/>
      <c r="Q26" s="9" cm="1">
        <f t="array" ref="Q26:Q27">'1403.02.27'!P25:P26</f>
        <v>35214</v>
      </c>
      <c r="R26" s="1">
        <f>O25</f>
        <v>0</v>
      </c>
      <c r="U26" s="1">
        <v>42653</v>
      </c>
    </row>
    <row r="27" spans="1:21" ht="30.95" customHeight="1" x14ac:dyDescent="0.25">
      <c r="A27" s="183" t="s">
        <v>40</v>
      </c>
      <c r="B27" s="162">
        <v>0</v>
      </c>
      <c r="C27" s="121"/>
      <c r="D27" s="159"/>
      <c r="E27" s="183" t="s">
        <v>39</v>
      </c>
      <c r="F27" s="162">
        <v>1</v>
      </c>
      <c r="G27" s="164">
        <v>0</v>
      </c>
      <c r="H27" s="162">
        <v>0</v>
      </c>
      <c r="I27" s="162">
        <f t="shared" si="1"/>
        <v>1</v>
      </c>
      <c r="J27" s="162">
        <f t="shared" si="0"/>
        <v>1</v>
      </c>
      <c r="K27" s="123"/>
      <c r="L27" s="295" t="s">
        <v>32</v>
      </c>
      <c r="M27" s="149"/>
      <c r="N27" s="640">
        <v>22850</v>
      </c>
      <c r="O27" s="645">
        <v>0</v>
      </c>
      <c r="P27" s="645">
        <f>Q30+R30</f>
        <v>360</v>
      </c>
      <c r="Q27" s="8">
        <v>0</v>
      </c>
      <c r="T27" s="1">
        <f>O25</f>
        <v>0</v>
      </c>
      <c r="U27" s="1">
        <v>32586</v>
      </c>
    </row>
    <row r="28" spans="1:21" ht="30.95" customHeight="1" x14ac:dyDescent="0.25">
      <c r="A28" s="183" t="s">
        <v>37</v>
      </c>
      <c r="B28" s="161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/>
      <c r="M28" s="195"/>
      <c r="N28" s="641"/>
      <c r="O28" s="646"/>
      <c r="P28" s="646"/>
      <c r="Q28" s="9"/>
      <c r="S28" s="192"/>
      <c r="T28" s="192"/>
    </row>
    <row r="29" spans="1:21" ht="30.95" customHeight="1" x14ac:dyDescent="0.25">
      <c r="A29" s="183" t="s">
        <v>34</v>
      </c>
      <c r="B29" s="161">
        <v>0</v>
      </c>
      <c r="C29" s="124"/>
      <c r="D29" s="160"/>
      <c r="E29" s="183" t="s">
        <v>33</v>
      </c>
      <c r="F29" s="162">
        <v>0</v>
      </c>
      <c r="G29" s="164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25</v>
      </c>
      <c r="M29" s="149"/>
      <c r="N29" s="640">
        <v>93822</v>
      </c>
      <c r="O29" s="645" t="s">
        <v>156</v>
      </c>
      <c r="P29" s="645" t="s">
        <v>156</v>
      </c>
      <c r="Q29" s="8"/>
    </row>
    <row r="30" spans="1:21" ht="30.95" customHeight="1" x14ac:dyDescent="0.25">
      <c r="A30" s="183" t="s">
        <v>31</v>
      </c>
      <c r="B30" s="162">
        <v>0</v>
      </c>
      <c r="C30" s="254" t="s">
        <v>30</v>
      </c>
      <c r="D30" s="255"/>
      <c r="E30" s="183" t="s">
        <v>29</v>
      </c>
      <c r="F30" s="162">
        <v>1</v>
      </c>
      <c r="G30" s="162">
        <v>0</v>
      </c>
      <c r="H30" s="162">
        <v>0</v>
      </c>
      <c r="I30" s="162">
        <f t="shared" si="1"/>
        <v>1</v>
      </c>
      <c r="J30" s="162">
        <f t="shared" si="0"/>
        <v>1</v>
      </c>
      <c r="K30" s="123"/>
      <c r="L30" s="296"/>
      <c r="M30" s="195"/>
      <c r="N30" s="641"/>
      <c r="O30" s="646"/>
      <c r="P30" s="646"/>
      <c r="Q30" s="9" cm="1">
        <f t="array" ref="Q30:Q31">'1403.02.23'!P29:P30</f>
        <v>360</v>
      </c>
      <c r="R30" s="192">
        <f>O27</f>
        <v>0</v>
      </c>
    </row>
    <row r="31" spans="1:21" ht="30.95" customHeight="1" x14ac:dyDescent="0.25">
      <c r="A31" s="183" t="s">
        <v>28</v>
      </c>
      <c r="B31" s="161">
        <v>0</v>
      </c>
      <c r="C31" s="647">
        <f>SUM(B11:B33,D11:D21,D23:D25)</f>
        <v>8</v>
      </c>
      <c r="D31" s="304" t="s">
        <v>27</v>
      </c>
      <c r="E31" s="183" t="s">
        <v>26</v>
      </c>
      <c r="F31" s="162">
        <v>0</v>
      </c>
      <c r="G31" s="164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20</v>
      </c>
      <c r="M31" s="149"/>
      <c r="N31" s="640">
        <v>46757</v>
      </c>
      <c r="O31" s="645">
        <v>0</v>
      </c>
      <c r="P31" s="645">
        <v>50</v>
      </c>
      <c r="Q31" s="8">
        <v>0</v>
      </c>
    </row>
    <row r="32" spans="1:21" ht="30.95" customHeight="1" x14ac:dyDescent="0.25">
      <c r="A32" s="183" t="s">
        <v>24</v>
      </c>
      <c r="B32" s="162">
        <v>8</v>
      </c>
      <c r="C32" s="648"/>
      <c r="D32" s="304"/>
      <c r="E32" s="183" t="s">
        <v>23</v>
      </c>
      <c r="F32" s="162">
        <v>1</v>
      </c>
      <c r="G32" s="162">
        <v>0</v>
      </c>
      <c r="H32" s="162">
        <v>0</v>
      </c>
      <c r="I32" s="162">
        <f t="shared" si="1"/>
        <v>1</v>
      </c>
      <c r="J32" s="162">
        <f t="shared" si="0"/>
        <v>1</v>
      </c>
      <c r="K32" s="123"/>
      <c r="L32" s="296"/>
      <c r="M32" s="195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0</v>
      </c>
      <c r="C33" s="649"/>
      <c r="D33" s="305"/>
      <c r="E33" s="183" t="s">
        <v>21</v>
      </c>
      <c r="F33" s="162">
        <v>0</v>
      </c>
      <c r="G33" s="164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35</v>
      </c>
      <c r="G35" s="638">
        <f>SUM(G11:G34)</f>
        <v>0</v>
      </c>
      <c r="H35" s="638">
        <f>SUM(H11:H34)</f>
        <v>0</v>
      </c>
      <c r="I35" s="651">
        <f>SUM(I11:I34)</f>
        <v>15</v>
      </c>
      <c r="J35" s="638">
        <f>SUM(J11:J34)</f>
        <v>30</v>
      </c>
      <c r="K35" s="713">
        <f t="shared" ref="K35" si="2">K11+K12+K13+K14+K15+K16+K17+K18+K19+K20+K21+K22+K23+K24+K25+K26+K27+K28+K29+K30+K31+K32+K33+K34</f>
        <v>0</v>
      </c>
      <c r="L35" s="319" t="s">
        <v>38</v>
      </c>
      <c r="M35" s="717"/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3"/>
      <c r="L36" s="308" t="s">
        <v>35</v>
      </c>
      <c r="M36" s="309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/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/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/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/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2"/>
      <c r="J52" s="695"/>
      <c r="K52" s="695"/>
      <c r="L52" s="695"/>
      <c r="M52" s="695"/>
      <c r="N52" s="695"/>
      <c r="O52" s="695"/>
      <c r="P52" s="69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/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/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45</v>
      </c>
      <c r="C64" s="688"/>
      <c r="D64" s="689">
        <v>6</v>
      </c>
      <c r="E64" s="690"/>
      <c r="F64" s="595">
        <v>0</v>
      </c>
      <c r="G64" s="596"/>
      <c r="H64" s="597"/>
      <c r="I64" s="711"/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141</v>
      </c>
      <c r="C65" s="681"/>
      <c r="D65" s="680">
        <v>40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95.5</v>
      </c>
      <c r="C66" s="681"/>
      <c r="D66" s="699">
        <v>35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45.5</v>
      </c>
      <c r="C67" s="685"/>
      <c r="D67" s="701">
        <f>D65-D66</f>
        <v>5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255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1"/>
      <c r="B70" s="372"/>
      <c r="C70" s="372"/>
      <c r="D70" s="372"/>
      <c r="E70" s="372"/>
      <c r="F70" s="372"/>
      <c r="G70" s="372"/>
      <c r="H70" s="372"/>
      <c r="I70" s="372"/>
      <c r="J70" s="372"/>
      <c r="K70" s="372"/>
      <c r="L70" s="372"/>
      <c r="M70" s="372"/>
      <c r="N70" s="372"/>
      <c r="O70" s="372"/>
      <c r="P70" s="373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B74F-D514-4724-B0C9-F964D6FAE988}">
  <sheetPr>
    <tabColor rgb="FF92D050"/>
    <pageSetUpPr fitToPage="1"/>
  </sheetPr>
  <dimension ref="A1:U223"/>
  <sheetViews>
    <sheetView rightToLeft="1" view="pageBreakPreview" topLeftCell="A16" zoomScale="55" zoomScaleNormal="85" zoomScaleSheetLayoutView="55" workbookViewId="0">
      <selection activeCell="D65" sqref="D65:E65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195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262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6</v>
      </c>
      <c r="G11" s="164">
        <v>4</v>
      </c>
      <c r="H11" s="164">
        <v>0</v>
      </c>
      <c r="I11" s="164">
        <v>0</v>
      </c>
      <c r="J11" s="162">
        <f t="shared" ref="J11:J34" si="0">F11-G11</f>
        <v>2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f t="shared" si="0"/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6</v>
      </c>
      <c r="C15" s="122" t="s">
        <v>82</v>
      </c>
      <c r="D15" s="159">
        <v>5</v>
      </c>
      <c r="E15" s="183" t="s">
        <v>81</v>
      </c>
      <c r="F15" s="162">
        <v>8</v>
      </c>
      <c r="G15" s="162">
        <v>7</v>
      </c>
      <c r="H15" s="162">
        <v>0</v>
      </c>
      <c r="I15" s="162">
        <v>0</v>
      </c>
      <c r="J15" s="162">
        <f t="shared" si="0"/>
        <v>1</v>
      </c>
      <c r="K15" s="123"/>
      <c r="L15" s="658" t="s">
        <v>246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162">
        <v>0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62"/>
      <c r="M17" s="305"/>
      <c r="N17" s="663"/>
      <c r="O17" s="167">
        <v>18</v>
      </c>
      <c r="P17" s="168">
        <v>24</v>
      </c>
    </row>
    <row r="18" spans="1:21" ht="30.95" customHeight="1" x14ac:dyDescent="0.2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1" ht="30.95" customHeight="1" x14ac:dyDescent="0.2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6.0000000000000001E-3</v>
      </c>
    </row>
    <row r="20" spans="1:21" ht="30.95" customHeight="1" x14ac:dyDescent="0.2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652">
        <v>1.6E-2</v>
      </c>
      <c r="U20" s="1">
        <v>46811</v>
      </c>
    </row>
    <row r="21" spans="1:21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653"/>
    </row>
    <row r="22" spans="1:21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1" ht="30.95" customHeight="1" x14ac:dyDescent="0.25">
      <c r="A23" s="183" t="s">
        <v>50</v>
      </c>
      <c r="B23" s="162">
        <v>1</v>
      </c>
      <c r="C23" s="134" t="s">
        <v>49</v>
      </c>
      <c r="D23" s="181">
        <v>14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842</v>
      </c>
      <c r="P23" s="196">
        <f>P25</f>
        <v>46811</v>
      </c>
      <c r="Q23" s="8"/>
      <c r="S23" s="1" t="s">
        <v>270</v>
      </c>
    </row>
    <row r="24" spans="1:21" ht="30.95" customHeight="1" x14ac:dyDescent="0.25">
      <c r="A24" s="183" t="s">
        <v>47</v>
      </c>
      <c r="B24" s="162">
        <v>0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'1403.02.28'!P24</f>
        <v>10360</v>
      </c>
      <c r="R24" s="1">
        <f>O24</f>
        <v>0</v>
      </c>
      <c r="S24" s="1">
        <v>0</v>
      </c>
    </row>
    <row r="25" spans="1:21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1726771</v>
      </c>
      <c r="O25" s="650">
        <v>842</v>
      </c>
      <c r="P25" s="718">
        <f>Q26+R26+S26</f>
        <v>46811</v>
      </c>
      <c r="Q25" s="8"/>
    </row>
    <row r="26" spans="1:21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719"/>
      <c r="Q26" s="9" cm="1">
        <f t="array" ref="Q26:Q27">'1403.02.28'!P25:P26</f>
        <v>35214</v>
      </c>
      <c r="R26" s="1">
        <f>O25</f>
        <v>842</v>
      </c>
      <c r="S26" s="192">
        <v>10755</v>
      </c>
    </row>
    <row r="27" spans="1:21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32</v>
      </c>
      <c r="M27" s="149"/>
      <c r="N27" s="640">
        <v>22850</v>
      </c>
      <c r="O27" s="645">
        <v>0</v>
      </c>
      <c r="P27" s="645">
        <f>Q28+R30</f>
        <v>360</v>
      </c>
      <c r="Q27" s="8">
        <v>0</v>
      </c>
    </row>
    <row r="28" spans="1:21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/>
      <c r="M28" s="195"/>
      <c r="N28" s="641"/>
      <c r="O28" s="646"/>
      <c r="P28" s="646"/>
      <c r="Q28" s="9" cm="1">
        <f t="array" ref="Q28:Q29">'1403.02.23'!P29:P30</f>
        <v>360</v>
      </c>
      <c r="R28" s="192">
        <f>O27</f>
        <v>0</v>
      </c>
      <c r="T28" s="192"/>
    </row>
    <row r="29" spans="1:21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25</v>
      </c>
      <c r="M29" s="149"/>
      <c r="N29" s="640">
        <v>93822</v>
      </c>
      <c r="O29" s="645" t="s">
        <v>156</v>
      </c>
      <c r="P29" s="645" t="s">
        <v>156</v>
      </c>
      <c r="Q29" s="8">
        <v>0</v>
      </c>
    </row>
    <row r="30" spans="1:21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195"/>
      <c r="N30" s="641"/>
      <c r="O30" s="646"/>
      <c r="P30" s="646"/>
      <c r="R30" s="192">
        <f>O27</f>
        <v>0</v>
      </c>
    </row>
    <row r="31" spans="1:21" ht="30.95" customHeight="1" x14ac:dyDescent="0.25">
      <c r="A31" s="183" t="s">
        <v>28</v>
      </c>
      <c r="B31" s="162">
        <v>2</v>
      </c>
      <c r="C31" s="647">
        <f>SUM(B11:B33,D11:D21,D23:D25)</f>
        <v>85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20</v>
      </c>
      <c r="M31" s="149"/>
      <c r="N31" s="640">
        <v>46757</v>
      </c>
      <c r="O31" s="645">
        <v>0</v>
      </c>
      <c r="P31" s="645">
        <v>50</v>
      </c>
      <c r="Q31" s="8"/>
    </row>
    <row r="32" spans="1:21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195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35</v>
      </c>
      <c r="G35" s="638">
        <f>SUM(G11:G34)</f>
        <v>29</v>
      </c>
      <c r="H35" s="638">
        <f>SUM(H11:H34)</f>
        <v>0</v>
      </c>
      <c r="I35" s="651">
        <f>SUM(I11:I34)</f>
        <v>1</v>
      </c>
      <c r="J35" s="638">
        <f>SUM(J11:J34)</f>
        <v>5</v>
      </c>
      <c r="K35" s="713">
        <f t="shared" ref="K35" si="2">K11+K12+K13+K14+K15+K16+K17+K18+K19+K20+K21+K22+K23+K24+K25+K26+K27+K28+K29+K30+K31+K32+K33+K34</f>
        <v>0</v>
      </c>
      <c r="L35" s="319" t="s">
        <v>38</v>
      </c>
      <c r="M35" s="717"/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3"/>
      <c r="L36" s="308" t="s">
        <v>35</v>
      </c>
      <c r="M36" s="309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263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/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 t="s">
        <v>266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2" t="s">
        <v>250</v>
      </c>
      <c r="J52" s="695"/>
      <c r="K52" s="695"/>
      <c r="L52" s="695"/>
      <c r="M52" s="695"/>
      <c r="N52" s="695"/>
      <c r="O52" s="695"/>
      <c r="P52" s="69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 t="s">
        <v>267</v>
      </c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264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9</v>
      </c>
      <c r="C64" s="688"/>
      <c r="D64" s="689">
        <v>0</v>
      </c>
      <c r="E64" s="690"/>
      <c r="F64" s="595">
        <v>0</v>
      </c>
      <c r="G64" s="596"/>
      <c r="H64" s="597"/>
      <c r="I64" s="711" t="s">
        <v>265</v>
      </c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150</v>
      </c>
      <c r="C65" s="681"/>
      <c r="D65" s="680">
        <v>40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145</v>
      </c>
      <c r="C66" s="681"/>
      <c r="D66" s="699">
        <v>37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5</v>
      </c>
      <c r="C67" s="685"/>
      <c r="D67" s="701">
        <f>D65-D66</f>
        <v>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268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1" t="s">
        <v>269</v>
      </c>
      <c r="B70" s="372"/>
      <c r="C70" s="372"/>
      <c r="D70" s="372"/>
      <c r="E70" s="372"/>
      <c r="F70" s="372"/>
      <c r="G70" s="372"/>
      <c r="H70" s="372"/>
      <c r="I70" s="372"/>
      <c r="J70" s="372"/>
      <c r="K70" s="372"/>
      <c r="L70" s="372"/>
      <c r="M70" s="372"/>
      <c r="N70" s="372"/>
      <c r="O70" s="372"/>
      <c r="P70" s="373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D7C0-CB6F-4844-828E-744CABA980A5}">
  <sheetPr>
    <tabColor rgb="FF92D050"/>
    <pageSetUpPr fitToPage="1"/>
  </sheetPr>
  <dimension ref="A1:U223"/>
  <sheetViews>
    <sheetView rightToLeft="1" view="pageBreakPreview" topLeftCell="A57" zoomScale="55" zoomScaleNormal="85" zoomScaleSheetLayoutView="55" workbookViewId="0">
      <selection activeCell="L20" sqref="L20:O21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148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271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6</v>
      </c>
      <c r="G11" s="164">
        <v>3</v>
      </c>
      <c r="H11" s="164">
        <v>0</v>
      </c>
      <c r="I11" s="164">
        <v>0</v>
      </c>
      <c r="J11" s="162">
        <f t="shared" ref="J11:J34" si="0">F11-G11</f>
        <v>3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0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f t="shared" si="0"/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0</v>
      </c>
      <c r="E14" s="183" t="s">
        <v>85</v>
      </c>
      <c r="F14" s="162">
        <v>1</v>
      </c>
      <c r="G14" s="162">
        <v>0</v>
      </c>
      <c r="H14" s="162">
        <v>0</v>
      </c>
      <c r="I14" s="162">
        <v>0</v>
      </c>
      <c r="J14" s="162">
        <f t="shared" si="0"/>
        <v>1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6</v>
      </c>
      <c r="C15" s="122" t="s">
        <v>82</v>
      </c>
      <c r="D15" s="159">
        <v>5</v>
      </c>
      <c r="E15" s="183" t="s">
        <v>81</v>
      </c>
      <c r="F15" s="162">
        <v>8</v>
      </c>
      <c r="G15" s="162">
        <v>7</v>
      </c>
      <c r="H15" s="162">
        <v>0</v>
      </c>
      <c r="I15" s="162">
        <v>0</v>
      </c>
      <c r="J15" s="162">
        <f t="shared" si="0"/>
        <v>1</v>
      </c>
      <c r="K15" s="123"/>
      <c r="L15" s="658" t="s">
        <v>246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162">
        <v>0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62"/>
      <c r="M17" s="305"/>
      <c r="N17" s="663"/>
      <c r="O17" s="167">
        <v>12</v>
      </c>
      <c r="P17" s="168">
        <v>20</v>
      </c>
    </row>
    <row r="18" spans="1:21" ht="30.95" customHeight="1" x14ac:dyDescent="0.25">
      <c r="A18" s="183" t="s">
        <v>215</v>
      </c>
      <c r="B18" s="162">
        <v>2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1" ht="30.95" customHeight="1" x14ac:dyDescent="0.2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7.0000000000000001E-3</v>
      </c>
    </row>
    <row r="20" spans="1:21" ht="30.95" customHeight="1" x14ac:dyDescent="0.2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731">
        <v>8.0000000000000007E-5</v>
      </c>
      <c r="U20" s="1">
        <v>46811</v>
      </c>
    </row>
    <row r="21" spans="1:21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732"/>
    </row>
    <row r="22" spans="1:21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1" ht="30.95" customHeight="1" x14ac:dyDescent="0.25">
      <c r="A23" s="183" t="s">
        <v>50</v>
      </c>
      <c r="B23" s="162">
        <v>1</v>
      </c>
      <c r="C23" s="134" t="s">
        <v>49</v>
      </c>
      <c r="D23" s="181">
        <v>7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330</v>
      </c>
      <c r="P23" s="196">
        <f>P25</f>
        <v>47141</v>
      </c>
      <c r="Q23" s="8"/>
      <c r="S23" s="1" t="s">
        <v>270</v>
      </c>
    </row>
    <row r="24" spans="1:21" ht="30.95" customHeight="1" x14ac:dyDescent="0.25">
      <c r="A24" s="183" t="s">
        <v>47</v>
      </c>
      <c r="B24" s="162">
        <v>0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'1403.02.29'!P24</f>
        <v>10360</v>
      </c>
      <c r="R24" s="1">
        <f>O24</f>
        <v>0</v>
      </c>
      <c r="S24" s="1">
        <v>0</v>
      </c>
    </row>
    <row r="25" spans="1:21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1726771</v>
      </c>
      <c r="O25" s="650">
        <v>330</v>
      </c>
      <c r="P25" s="718">
        <f>Q26+R26+S26</f>
        <v>47141</v>
      </c>
      <c r="Q25" s="8"/>
    </row>
    <row r="26" spans="1:21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719"/>
      <c r="Q26" s="9" cm="1">
        <f t="array" ref="Q26:Q27">'1403.02.29'!P25:P26</f>
        <v>46811</v>
      </c>
      <c r="R26" s="1">
        <f>O25</f>
        <v>330</v>
      </c>
      <c r="S26" s="192">
        <v>0</v>
      </c>
    </row>
    <row r="27" spans="1:21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32</v>
      </c>
      <c r="M27" s="149"/>
      <c r="N27" s="640">
        <v>22850</v>
      </c>
      <c r="O27" s="645">
        <v>0</v>
      </c>
      <c r="P27" s="645">
        <f>Q28+R30</f>
        <v>360</v>
      </c>
      <c r="Q27" s="8">
        <v>0</v>
      </c>
    </row>
    <row r="28" spans="1:21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/>
      <c r="M28" s="195"/>
      <c r="N28" s="641"/>
      <c r="O28" s="646"/>
      <c r="P28" s="646"/>
      <c r="Q28" s="9" cm="1">
        <f t="array" ref="Q28:Q29">'1403.02.23'!P29:P30</f>
        <v>360</v>
      </c>
      <c r="R28" s="192">
        <f>O27</f>
        <v>0</v>
      </c>
      <c r="T28" s="192"/>
    </row>
    <row r="29" spans="1:21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25</v>
      </c>
      <c r="M29" s="149"/>
      <c r="N29" s="640">
        <v>93822</v>
      </c>
      <c r="O29" s="645" t="s">
        <v>156</v>
      </c>
      <c r="P29" s="645" t="s">
        <v>156</v>
      </c>
      <c r="Q29" s="8">
        <v>0</v>
      </c>
    </row>
    <row r="30" spans="1:21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195"/>
      <c r="N30" s="641"/>
      <c r="O30" s="646"/>
      <c r="P30" s="646"/>
      <c r="R30" s="192">
        <f>O27</f>
        <v>0</v>
      </c>
    </row>
    <row r="31" spans="1:21" ht="30.95" customHeight="1" x14ac:dyDescent="0.25">
      <c r="A31" s="183" t="s">
        <v>28</v>
      </c>
      <c r="B31" s="162">
        <v>2</v>
      </c>
      <c r="C31" s="647">
        <f>SUM(B11:B33,D11:D21,D23:D25)</f>
        <v>77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20</v>
      </c>
      <c r="M31" s="149"/>
      <c r="N31" s="640">
        <v>46757</v>
      </c>
      <c r="O31" s="645">
        <v>0</v>
      </c>
      <c r="P31" s="645">
        <v>50</v>
      </c>
      <c r="Q31" s="8"/>
    </row>
    <row r="32" spans="1:21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195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35</v>
      </c>
      <c r="G35" s="638">
        <f>SUM(G11:G34)</f>
        <v>27</v>
      </c>
      <c r="H35" s="638">
        <f>SUM(H11:H34)</f>
        <v>0</v>
      </c>
      <c r="I35" s="651">
        <f>SUM(I11:I34)</f>
        <v>1</v>
      </c>
      <c r="J35" s="638">
        <f>SUM(J11:J34)</f>
        <v>7</v>
      </c>
      <c r="K35" s="713">
        <f t="shared" ref="K35" si="2">K11+K12+K13+K14+K15+K16+K17+K18+K19+K20+K21+K22+K23+K24+K25+K26+K27+K28+K29+K30+K31+K32+K33+K34</f>
        <v>0</v>
      </c>
      <c r="L35" s="319" t="s">
        <v>38</v>
      </c>
      <c r="M35" s="717"/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3"/>
      <c r="L36" s="308" t="s">
        <v>35</v>
      </c>
      <c r="M36" s="309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272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/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 t="s">
        <v>273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2" t="s">
        <v>274</v>
      </c>
      <c r="J52" s="695"/>
      <c r="K52" s="695"/>
      <c r="L52" s="695"/>
      <c r="M52" s="695"/>
      <c r="N52" s="695"/>
      <c r="O52" s="695"/>
      <c r="P52" s="69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 t="s">
        <v>275</v>
      </c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276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711" t="s">
        <v>277</v>
      </c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150</v>
      </c>
      <c r="C65" s="681"/>
      <c r="D65" s="680">
        <v>40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145</v>
      </c>
      <c r="C66" s="681"/>
      <c r="D66" s="699">
        <v>37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5</v>
      </c>
      <c r="C67" s="685"/>
      <c r="D67" s="701">
        <f>D65-D66</f>
        <v>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268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371"/>
      <c r="B70" s="372"/>
      <c r="C70" s="372"/>
      <c r="D70" s="372"/>
      <c r="E70" s="372"/>
      <c r="F70" s="372"/>
      <c r="G70" s="372"/>
      <c r="H70" s="372"/>
      <c r="I70" s="372"/>
      <c r="J70" s="372"/>
      <c r="K70" s="372"/>
      <c r="L70" s="372"/>
      <c r="M70" s="372"/>
      <c r="N70" s="372"/>
      <c r="O70" s="372"/>
      <c r="P70" s="373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1C5C-44B7-499C-B36D-62B9CC286961}">
  <sheetPr>
    <tabColor rgb="FF92D050"/>
    <pageSetUpPr fitToPage="1"/>
  </sheetPr>
  <dimension ref="A1:U223"/>
  <sheetViews>
    <sheetView rightToLeft="1" view="pageBreakPreview" topLeftCell="A22" zoomScale="55" zoomScaleNormal="85" zoomScaleSheetLayoutView="55" workbookViewId="0">
      <selection activeCell="A70" sqref="A70:P70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203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285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6</v>
      </c>
      <c r="G11" s="164">
        <v>3</v>
      </c>
      <c r="H11" s="164">
        <v>0</v>
      </c>
      <c r="I11" s="164">
        <v>0</v>
      </c>
      <c r="J11" s="162">
        <f t="shared" ref="J11:J34" si="0">F11-G11</f>
        <v>3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3</v>
      </c>
      <c r="G12" s="162">
        <v>2</v>
      </c>
      <c r="H12" s="162">
        <v>0</v>
      </c>
      <c r="I12" s="162">
        <v>0</v>
      </c>
      <c r="J12" s="162">
        <f t="shared" si="0"/>
        <v>1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0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f t="shared" si="0"/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0</v>
      </c>
      <c r="E14" s="183" t="s">
        <v>85</v>
      </c>
      <c r="F14" s="162">
        <v>2</v>
      </c>
      <c r="G14" s="162">
        <v>0</v>
      </c>
      <c r="H14" s="162">
        <v>0</v>
      </c>
      <c r="I14" s="162">
        <v>0</v>
      </c>
      <c r="J14" s="162">
        <f t="shared" si="0"/>
        <v>2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6</v>
      </c>
      <c r="C15" s="122" t="s">
        <v>82</v>
      </c>
      <c r="D15" s="159">
        <v>5</v>
      </c>
      <c r="E15" s="183" t="s">
        <v>81</v>
      </c>
      <c r="F15" s="162">
        <v>7</v>
      </c>
      <c r="G15" s="162">
        <v>5</v>
      </c>
      <c r="H15" s="162">
        <v>0</v>
      </c>
      <c r="I15" s="162">
        <v>0</v>
      </c>
      <c r="J15" s="162">
        <f t="shared" si="0"/>
        <v>2</v>
      </c>
      <c r="K15" s="123"/>
      <c r="L15" s="658" t="s">
        <v>246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162">
        <v>0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62"/>
      <c r="M17" s="305"/>
      <c r="N17" s="663"/>
      <c r="O17" s="167">
        <v>11</v>
      </c>
      <c r="P17" s="168">
        <v>25</v>
      </c>
    </row>
    <row r="18" spans="1:21" ht="30.95" customHeight="1" x14ac:dyDescent="0.25">
      <c r="A18" s="183" t="s">
        <v>215</v>
      </c>
      <c r="B18" s="162">
        <v>2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0.2324</v>
      </c>
    </row>
    <row r="19" spans="1:21" ht="30.95" customHeight="1" x14ac:dyDescent="0.2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7.0000000000000001E-3</v>
      </c>
    </row>
    <row r="20" spans="1:21" ht="30.95" customHeight="1" x14ac:dyDescent="0.2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736">
        <v>3.6600000000000001E-2</v>
      </c>
      <c r="U20" s="1">
        <v>46811</v>
      </c>
    </row>
    <row r="21" spans="1:21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737"/>
    </row>
    <row r="22" spans="1:21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1" ht="30.95" customHeight="1" x14ac:dyDescent="0.25">
      <c r="A23" s="183" t="s">
        <v>50</v>
      </c>
      <c r="B23" s="162">
        <v>1</v>
      </c>
      <c r="C23" s="134" t="s">
        <v>49</v>
      </c>
      <c r="D23" s="181">
        <v>8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256</v>
      </c>
      <c r="P23" s="196">
        <f>P25</f>
        <v>47397</v>
      </c>
      <c r="Q23" s="8"/>
      <c r="S23" s="1" t="s">
        <v>270</v>
      </c>
    </row>
    <row r="24" spans="1:21" ht="30.95" customHeight="1" x14ac:dyDescent="0.25">
      <c r="A24" s="183" t="s">
        <v>47</v>
      </c>
      <c r="B24" s="162">
        <v>0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'1403.02.30'!P24</f>
        <v>10360</v>
      </c>
      <c r="R24" s="1">
        <f>O24</f>
        <v>0</v>
      </c>
      <c r="S24" s="1">
        <v>0</v>
      </c>
    </row>
    <row r="25" spans="1:21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1726771</v>
      </c>
      <c r="O25" s="650">
        <v>256</v>
      </c>
      <c r="P25" s="718">
        <f>Q26+R26+S26</f>
        <v>47397</v>
      </c>
      <c r="Q25" s="8"/>
    </row>
    <row r="26" spans="1:21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719"/>
      <c r="Q26" s="9" cm="1">
        <f t="array" ref="Q26:Q27">'1403.02.30'!P25:P26</f>
        <v>47141</v>
      </c>
      <c r="R26" s="1">
        <f>O25</f>
        <v>256</v>
      </c>
      <c r="S26" s="192">
        <v>0</v>
      </c>
    </row>
    <row r="27" spans="1:21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32</v>
      </c>
      <c r="M27" s="149"/>
      <c r="N27" s="640">
        <v>22850</v>
      </c>
      <c r="O27" s="645">
        <v>0</v>
      </c>
      <c r="P27" s="645">
        <f>Q28+R30</f>
        <v>360</v>
      </c>
      <c r="Q27" s="8">
        <v>0</v>
      </c>
    </row>
    <row r="28" spans="1:21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/>
      <c r="M28" s="195"/>
      <c r="N28" s="641"/>
      <c r="O28" s="646"/>
      <c r="P28" s="646"/>
      <c r="Q28" s="9" cm="1">
        <f t="array" ref="Q28:Q29">'1403.02.23'!P29:P30</f>
        <v>360</v>
      </c>
      <c r="R28" s="192">
        <f>O27</f>
        <v>0</v>
      </c>
      <c r="T28" s="192"/>
    </row>
    <row r="29" spans="1:21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25</v>
      </c>
      <c r="M29" s="149"/>
      <c r="N29" s="640">
        <v>93822</v>
      </c>
      <c r="O29" s="645" t="s">
        <v>156</v>
      </c>
      <c r="P29" s="645" t="s">
        <v>156</v>
      </c>
      <c r="Q29" s="8">
        <v>0</v>
      </c>
    </row>
    <row r="30" spans="1:21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195"/>
      <c r="N30" s="641"/>
      <c r="O30" s="646"/>
      <c r="P30" s="646"/>
      <c r="R30" s="192">
        <f>O27</f>
        <v>0</v>
      </c>
    </row>
    <row r="31" spans="1:21" ht="30.95" customHeight="1" x14ac:dyDescent="0.25">
      <c r="A31" s="183" t="s">
        <v>28</v>
      </c>
      <c r="B31" s="162">
        <v>7</v>
      </c>
      <c r="C31" s="647">
        <f>SUM(B11:B33,D11:D21,D23:D25)</f>
        <v>83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20</v>
      </c>
      <c r="M31" s="149"/>
      <c r="N31" s="640">
        <v>46757</v>
      </c>
      <c r="O31" s="645">
        <v>0</v>
      </c>
      <c r="P31" s="645">
        <v>50</v>
      </c>
      <c r="Q31" s="8"/>
    </row>
    <row r="32" spans="1:21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195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96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36</v>
      </c>
      <c r="G35" s="638">
        <f>SUM(G11:G34)</f>
        <v>25</v>
      </c>
      <c r="H35" s="638">
        <f>SUM(H11:H34)</f>
        <v>0</v>
      </c>
      <c r="I35" s="651">
        <f>SUM(I11:I34)</f>
        <v>1</v>
      </c>
      <c r="J35" s="638">
        <f>SUM(J11:J34)</f>
        <v>10</v>
      </c>
      <c r="K35" s="713">
        <f t="shared" ref="K35" si="2">K11+K12+K13+K14+K15+K16+K17+K18+K19+K20+K21+K22+K23+K24+K25+K26+K27+K28+K29+K30+K31+K32+K33+K34</f>
        <v>0</v>
      </c>
      <c r="L35" s="319" t="s">
        <v>38</v>
      </c>
      <c r="M35" s="717"/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3"/>
      <c r="L36" s="308" t="s">
        <v>35</v>
      </c>
      <c r="M36" s="309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279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/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 t="s">
        <v>280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2" t="s">
        <v>281</v>
      </c>
      <c r="J52" s="695"/>
      <c r="K52" s="695"/>
      <c r="L52" s="695"/>
      <c r="M52" s="695"/>
      <c r="N52" s="695"/>
      <c r="O52" s="695"/>
      <c r="P52" s="69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 t="s">
        <v>282</v>
      </c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283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40</v>
      </c>
      <c r="C64" s="688"/>
      <c r="D64" s="689">
        <v>0.5</v>
      </c>
      <c r="E64" s="690"/>
      <c r="F64" s="595">
        <v>0</v>
      </c>
      <c r="G64" s="596"/>
      <c r="H64" s="597"/>
      <c r="I64" s="711" t="s">
        <v>284</v>
      </c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190</v>
      </c>
      <c r="C65" s="681"/>
      <c r="D65" s="680">
        <v>40.5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185</v>
      </c>
      <c r="C66" s="681"/>
      <c r="D66" s="699">
        <v>37.5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5</v>
      </c>
      <c r="C67" s="685"/>
      <c r="D67" s="701">
        <f>D65-D66</f>
        <v>3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278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733" t="s">
        <v>286</v>
      </c>
      <c r="B70" s="734"/>
      <c r="C70" s="734"/>
      <c r="D70" s="734"/>
      <c r="E70" s="734"/>
      <c r="F70" s="734"/>
      <c r="G70" s="734"/>
      <c r="H70" s="734"/>
      <c r="I70" s="734"/>
      <c r="J70" s="734"/>
      <c r="K70" s="734"/>
      <c r="L70" s="734"/>
      <c r="M70" s="734"/>
      <c r="N70" s="734"/>
      <c r="O70" s="734"/>
      <c r="P70" s="735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E782-4DC0-4B89-9C70-5E40C4FAFFEC}">
  <sheetPr>
    <tabColor rgb="FF92D050"/>
    <pageSetUpPr fitToPage="1"/>
  </sheetPr>
  <dimension ref="A1:U223"/>
  <sheetViews>
    <sheetView rightToLeft="1" view="pageBreakPreview" topLeftCell="A19" zoomScale="55" zoomScaleNormal="85" zoomScaleSheetLayoutView="55" workbookViewId="0">
      <selection activeCell="D12" sqref="D12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168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287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3</v>
      </c>
      <c r="E11" s="182" t="s">
        <v>96</v>
      </c>
      <c r="F11" s="164">
        <v>5</v>
      </c>
      <c r="G11" s="164">
        <v>3</v>
      </c>
      <c r="H11" s="164">
        <v>0</v>
      </c>
      <c r="I11" s="164">
        <v>1</v>
      </c>
      <c r="J11" s="162">
        <v>1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ref="J12:J34" si="0">F12-G12</f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f t="shared" si="0"/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1</v>
      </c>
      <c r="C14" s="122" t="s">
        <v>86</v>
      </c>
      <c r="D14" s="159">
        <v>0</v>
      </c>
      <c r="E14" s="183" t="s">
        <v>85</v>
      </c>
      <c r="F14" s="162">
        <v>2</v>
      </c>
      <c r="G14" s="162">
        <v>0</v>
      </c>
      <c r="H14" s="162">
        <v>0</v>
      </c>
      <c r="I14" s="162">
        <v>1</v>
      </c>
      <c r="J14" s="162">
        <v>1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6</v>
      </c>
      <c r="C15" s="122" t="s">
        <v>82</v>
      </c>
      <c r="D15" s="159">
        <v>5</v>
      </c>
      <c r="E15" s="183" t="s">
        <v>81</v>
      </c>
      <c r="F15" s="162">
        <v>7</v>
      </c>
      <c r="G15" s="162">
        <v>4</v>
      </c>
      <c r="H15" s="162">
        <v>0</v>
      </c>
      <c r="I15" s="162">
        <v>2</v>
      </c>
      <c r="J15" s="162">
        <v>1</v>
      </c>
      <c r="K15" s="123"/>
      <c r="L15" s="658" t="s">
        <v>288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162">
        <v>0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62"/>
      <c r="M17" s="305"/>
      <c r="N17" s="663"/>
      <c r="O17" s="167">
        <v>11</v>
      </c>
      <c r="P17" s="168">
        <v>24</v>
      </c>
    </row>
    <row r="18" spans="1:21" ht="30.95" customHeight="1" x14ac:dyDescent="0.25">
      <c r="A18" s="183" t="s">
        <v>215</v>
      </c>
      <c r="B18" s="162">
        <v>2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72" t="s">
        <v>68</v>
      </c>
      <c r="M18" s="273"/>
      <c r="N18" s="273"/>
      <c r="O18" s="274"/>
      <c r="P18" s="189">
        <v>0.29239999999999999</v>
      </c>
    </row>
    <row r="19" spans="1:21" ht="30.95" customHeight="1" x14ac:dyDescent="0.2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75" t="s">
        <v>65</v>
      </c>
      <c r="M19" s="276"/>
      <c r="N19" s="276"/>
      <c r="O19" s="277"/>
      <c r="P19" s="190">
        <v>7.0000000000000001E-3</v>
      </c>
    </row>
    <row r="20" spans="1:21" ht="30.95" customHeight="1" x14ac:dyDescent="0.2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736">
        <v>3.6600000000000001E-2</v>
      </c>
      <c r="U20" s="1">
        <v>46811</v>
      </c>
    </row>
    <row r="21" spans="1:21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88"/>
      <c r="M21" s="289"/>
      <c r="N21" s="289"/>
      <c r="O21" s="290"/>
      <c r="P21" s="737"/>
    </row>
    <row r="22" spans="1:21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1" ht="30.95" customHeight="1" x14ac:dyDescent="0.25">
      <c r="A23" s="183" t="s">
        <v>50</v>
      </c>
      <c r="B23" s="162">
        <v>1</v>
      </c>
      <c r="C23" s="134" t="s">
        <v>49</v>
      </c>
      <c r="D23" s="181">
        <v>6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410</v>
      </c>
      <c r="P23" s="196">
        <f>P25</f>
        <v>47807</v>
      </c>
      <c r="Q23" s="8"/>
      <c r="S23" s="1" t="s">
        <v>270</v>
      </c>
    </row>
    <row r="24" spans="1:21" ht="30.95" customHeight="1" x14ac:dyDescent="0.25">
      <c r="A24" s="183" t="s">
        <v>47</v>
      </c>
      <c r="B24" s="162">
        <v>1</v>
      </c>
      <c r="C24" s="121" t="s">
        <v>289</v>
      </c>
      <c r="D24" s="159">
        <v>3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'1403.02.30'!P24</f>
        <v>10360</v>
      </c>
      <c r="R24" s="1">
        <f>O24</f>
        <v>0</v>
      </c>
      <c r="S24" s="1">
        <v>0</v>
      </c>
    </row>
    <row r="25" spans="1:21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95" t="s">
        <v>43</v>
      </c>
      <c r="M25" s="297"/>
      <c r="N25" s="640">
        <v>1726771</v>
      </c>
      <c r="O25" s="650">
        <v>410</v>
      </c>
      <c r="P25" s="718">
        <f>Q26+R26+S26</f>
        <v>47807</v>
      </c>
      <c r="Q25" s="8"/>
    </row>
    <row r="26" spans="1:21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96"/>
      <c r="M26" s="298"/>
      <c r="N26" s="641"/>
      <c r="O26" s="651"/>
      <c r="P26" s="719"/>
      <c r="Q26" s="9" cm="1">
        <f t="array" ref="Q26:Q27">'1403.02.31'!P25:P26</f>
        <v>47397</v>
      </c>
      <c r="R26" s="1">
        <f>O25</f>
        <v>410</v>
      </c>
      <c r="S26" s="192">
        <v>0</v>
      </c>
    </row>
    <row r="27" spans="1:21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95" t="s">
        <v>32</v>
      </c>
      <c r="M27" s="149"/>
      <c r="N27" s="640">
        <v>22850</v>
      </c>
      <c r="O27" s="645">
        <v>0</v>
      </c>
      <c r="P27" s="645">
        <f>Q28+R30</f>
        <v>360</v>
      </c>
      <c r="Q27" s="8">
        <v>0</v>
      </c>
    </row>
    <row r="28" spans="1:21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96"/>
      <c r="M28" s="195"/>
      <c r="N28" s="641"/>
      <c r="O28" s="646"/>
      <c r="P28" s="646"/>
      <c r="Q28" s="9" cm="1">
        <f t="array" ref="Q28:Q29">'1403.02.23'!P29:P30</f>
        <v>360</v>
      </c>
      <c r="R28" s="192">
        <f>O27</f>
        <v>0</v>
      </c>
      <c r="T28" s="192"/>
    </row>
    <row r="29" spans="1:21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95" t="s">
        <v>25</v>
      </c>
      <c r="M29" s="149"/>
      <c r="N29" s="640">
        <v>93822</v>
      </c>
      <c r="O29" s="645" t="s">
        <v>156</v>
      </c>
      <c r="P29" s="645" t="s">
        <v>156</v>
      </c>
      <c r="Q29" s="8">
        <v>0</v>
      </c>
    </row>
    <row r="30" spans="1:21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96"/>
      <c r="M30" s="195"/>
      <c r="N30" s="641"/>
      <c r="O30" s="646"/>
      <c r="P30" s="646"/>
      <c r="R30" s="192">
        <f>O27</f>
        <v>0</v>
      </c>
    </row>
    <row r="31" spans="1:21" ht="30.95" customHeight="1" x14ac:dyDescent="0.25">
      <c r="A31" s="183" t="s">
        <v>28</v>
      </c>
      <c r="B31" s="162">
        <v>9</v>
      </c>
      <c r="C31" s="647">
        <f>SUM(B11:B33,D11:D21,D23:D25)</f>
        <v>83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95" t="s">
        <v>20</v>
      </c>
      <c r="M31" s="149"/>
      <c r="N31" s="640">
        <v>46757</v>
      </c>
      <c r="O31" s="645">
        <v>0</v>
      </c>
      <c r="P31" s="645">
        <v>50</v>
      </c>
      <c r="Q31" s="8"/>
    </row>
    <row r="32" spans="1:21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96"/>
      <c r="M32" s="195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738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34</v>
      </c>
      <c r="G35" s="638">
        <f>SUM(G11:G34)</f>
        <v>24</v>
      </c>
      <c r="H35" s="638">
        <f>SUM(H11:H34)</f>
        <v>0</v>
      </c>
      <c r="I35" s="651">
        <f>SUM(I11:I34)</f>
        <v>5</v>
      </c>
      <c r="J35" s="638">
        <f>SUM(J11:J34)</f>
        <v>5</v>
      </c>
      <c r="K35" s="306">
        <f t="shared" ref="K35" si="2">K11+K12+K13+K14+K15+K16+K17+K18+K19+K20+K21+K22+K23+K24+K25+K26+K27+K28+K29+K30+K31+K32+K33+K34</f>
        <v>0</v>
      </c>
      <c r="L35" s="715" t="s">
        <v>234</v>
      </c>
      <c r="M35" s="714" t="s">
        <v>234</v>
      </c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716"/>
      <c r="M36" s="641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290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/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 t="s">
        <v>292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2" t="s">
        <v>293</v>
      </c>
      <c r="J52" s="695"/>
      <c r="K52" s="695"/>
      <c r="L52" s="695"/>
      <c r="M52" s="695"/>
      <c r="N52" s="695"/>
      <c r="O52" s="695"/>
      <c r="P52" s="69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/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294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20</v>
      </c>
      <c r="C64" s="688"/>
      <c r="D64" s="689">
        <v>0.5</v>
      </c>
      <c r="E64" s="690"/>
      <c r="F64" s="595">
        <v>0</v>
      </c>
      <c r="G64" s="596"/>
      <c r="H64" s="597"/>
      <c r="I64" s="711" t="s">
        <v>295</v>
      </c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210</v>
      </c>
      <c r="C65" s="681"/>
      <c r="D65" s="680">
        <v>40.5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205</v>
      </c>
      <c r="C66" s="681"/>
      <c r="D66" s="699">
        <v>38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5</v>
      </c>
      <c r="C67" s="685"/>
      <c r="D67" s="701">
        <f>D65-D66</f>
        <v>2.5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291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733"/>
      <c r="B70" s="734"/>
      <c r="C70" s="734"/>
      <c r="D70" s="734"/>
      <c r="E70" s="734"/>
      <c r="F70" s="734"/>
      <c r="G70" s="734"/>
      <c r="H70" s="734"/>
      <c r="I70" s="734"/>
      <c r="J70" s="734"/>
      <c r="K70" s="734"/>
      <c r="L70" s="734"/>
      <c r="M70" s="734"/>
      <c r="N70" s="734"/>
      <c r="O70" s="734"/>
      <c r="P70" s="735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4C6E-FC64-4B4B-984D-DD84AD4A68B5}">
  <sheetPr>
    <tabColor rgb="FF92D050"/>
    <pageSetUpPr fitToPage="1"/>
  </sheetPr>
  <dimension ref="A1:U223"/>
  <sheetViews>
    <sheetView rightToLeft="1" view="pageBreakPreview" topLeftCell="A13" zoomScale="85" zoomScaleNormal="85" zoomScaleSheetLayoutView="85" workbookViewId="0">
      <selection activeCell="G15" sqref="G15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88"/>
      <c r="C1" s="88"/>
      <c r="D1" s="88"/>
      <c r="E1" s="241" t="s">
        <v>115</v>
      </c>
      <c r="F1" s="241"/>
      <c r="G1" s="241"/>
      <c r="H1" s="241"/>
      <c r="I1" s="241"/>
      <c r="J1" s="88"/>
      <c r="K1" s="88"/>
      <c r="L1" s="242"/>
      <c r="M1" s="242"/>
      <c r="N1" s="88"/>
      <c r="O1" s="88"/>
      <c r="P1" s="89"/>
    </row>
    <row r="2" spans="1:18" ht="30" x14ac:dyDescent="0.25">
      <c r="A2" s="90"/>
      <c r="B2" s="91"/>
      <c r="C2" s="91"/>
      <c r="D2" s="91"/>
      <c r="E2" s="317" t="s">
        <v>114</v>
      </c>
      <c r="F2" s="317"/>
      <c r="G2" s="317"/>
      <c r="H2" s="317"/>
      <c r="I2" s="317"/>
      <c r="J2" s="91"/>
      <c r="K2" s="91"/>
      <c r="L2" s="243"/>
      <c r="M2" s="243"/>
      <c r="N2" s="91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92" t="s">
        <v>132</v>
      </c>
      <c r="O3" s="237" t="s">
        <v>185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186"/>
      <c r="H4" s="186"/>
      <c r="I4" s="186"/>
      <c r="J4" s="186"/>
      <c r="K4" s="186"/>
      <c r="L4" s="186"/>
      <c r="M4" s="186"/>
      <c r="N4" s="92" t="s">
        <v>112</v>
      </c>
      <c r="O4" s="674" t="s">
        <v>296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186"/>
      <c r="H5" s="186"/>
      <c r="I5" s="186"/>
      <c r="J5" s="186"/>
      <c r="K5" s="186"/>
      <c r="L5" s="186"/>
      <c r="M5" s="186"/>
      <c r="N5" s="9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186"/>
      <c r="H6" s="186"/>
      <c r="I6" s="186"/>
      <c r="J6" s="186"/>
      <c r="K6" s="186"/>
      <c r="L6" s="187"/>
      <c r="M6" s="187"/>
      <c r="N6" s="155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1</v>
      </c>
      <c r="J11" s="162">
        <v>0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1</v>
      </c>
      <c r="H12" s="162">
        <v>0</v>
      </c>
      <c r="I12" s="162">
        <v>1</v>
      </c>
      <c r="J12" s="162"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0">F13-G13</f>
        <v>0</v>
      </c>
      <c r="J13" s="162">
        <f t="shared" ref="J13:J34" si="1">F13-G13</f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162">
        <v>2</v>
      </c>
      <c r="C14" s="122" t="s">
        <v>86</v>
      </c>
      <c r="D14" s="159">
        <v>2</v>
      </c>
      <c r="E14" s="183" t="s">
        <v>85</v>
      </c>
      <c r="F14" s="162">
        <v>2</v>
      </c>
      <c r="G14" s="162">
        <v>2</v>
      </c>
      <c r="H14" s="162">
        <v>0</v>
      </c>
      <c r="I14" s="162">
        <v>0</v>
      </c>
      <c r="J14" s="162"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162">
        <v>6</v>
      </c>
      <c r="C15" s="122" t="s">
        <v>82</v>
      </c>
      <c r="D15" s="159">
        <v>5</v>
      </c>
      <c r="E15" s="183" t="s">
        <v>81</v>
      </c>
      <c r="F15" s="162">
        <v>7</v>
      </c>
      <c r="G15" s="162">
        <v>6</v>
      </c>
      <c r="H15" s="162">
        <v>0</v>
      </c>
      <c r="I15" s="162">
        <v>1</v>
      </c>
      <c r="J15" s="162">
        <v>0</v>
      </c>
      <c r="K15" s="123"/>
      <c r="L15" s="658" t="s">
        <v>288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0"/>
        <v>0</v>
      </c>
      <c r="J16" s="162">
        <f t="shared" si="1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162">
        <v>0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0"/>
        <v>1</v>
      </c>
      <c r="J17" s="162">
        <v>0</v>
      </c>
      <c r="K17" s="123"/>
      <c r="L17" s="662"/>
      <c r="M17" s="305"/>
      <c r="N17" s="663"/>
      <c r="O17" s="167">
        <v>15</v>
      </c>
      <c r="P17" s="168">
        <v>28</v>
      </c>
    </row>
    <row r="18" spans="1:21" ht="30.95" customHeight="1" x14ac:dyDescent="0.25">
      <c r="A18" s="183" t="s">
        <v>215</v>
      </c>
      <c r="B18" s="162">
        <v>2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0"/>
        <v>0</v>
      </c>
      <c r="J18" s="162">
        <f t="shared" si="1"/>
        <v>0</v>
      </c>
      <c r="K18" s="123"/>
      <c r="L18" s="272" t="s">
        <v>68</v>
      </c>
      <c r="M18" s="273"/>
      <c r="N18" s="273"/>
      <c r="O18" s="274"/>
      <c r="P18" s="189">
        <v>0.29239999999999999</v>
      </c>
    </row>
    <row r="19" spans="1:21" ht="30.95" customHeight="1" x14ac:dyDescent="0.2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0"/>
        <v>0</v>
      </c>
      <c r="J19" s="162">
        <f t="shared" si="1"/>
        <v>0</v>
      </c>
      <c r="K19" s="123"/>
      <c r="L19" s="275" t="s">
        <v>65</v>
      </c>
      <c r="M19" s="276"/>
      <c r="N19" s="276"/>
      <c r="O19" s="277"/>
      <c r="P19" s="190">
        <v>7.0000000000000001E-3</v>
      </c>
    </row>
    <row r="20" spans="1:21" ht="30.95" customHeight="1" x14ac:dyDescent="0.2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85" t="s">
        <v>117</v>
      </c>
      <c r="M20" s="286"/>
      <c r="N20" s="286"/>
      <c r="O20" s="287"/>
      <c r="P20" s="736">
        <v>3.6600000000000001E-2</v>
      </c>
      <c r="U20" s="1">
        <v>46811</v>
      </c>
    </row>
    <row r="21" spans="1:21" ht="30.95" customHeight="1" thickBot="1" x14ac:dyDescent="0.3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0"/>
        <v>0</v>
      </c>
      <c r="J21" s="162">
        <f t="shared" si="1"/>
        <v>0</v>
      </c>
      <c r="K21" s="123"/>
      <c r="L21" s="288"/>
      <c r="M21" s="289"/>
      <c r="N21" s="289"/>
      <c r="O21" s="290"/>
      <c r="P21" s="737"/>
    </row>
    <row r="22" spans="1:21" ht="31.5" x14ac:dyDescent="0.25">
      <c r="A22" s="183" t="s">
        <v>58</v>
      </c>
      <c r="B22" s="162">
        <v>0</v>
      </c>
      <c r="C22" s="254" t="s">
        <v>57</v>
      </c>
      <c r="D22" s="255"/>
      <c r="E22" s="183" t="s">
        <v>56</v>
      </c>
      <c r="F22" s="162">
        <v>0</v>
      </c>
      <c r="G22" s="162">
        <v>0</v>
      </c>
      <c r="H22" s="162">
        <v>0</v>
      </c>
      <c r="I22" s="162">
        <f t="shared" si="0"/>
        <v>0</v>
      </c>
      <c r="J22" s="162">
        <f t="shared" si="1"/>
        <v>0</v>
      </c>
      <c r="K22" s="123"/>
      <c r="L22" s="654" t="s">
        <v>55</v>
      </c>
      <c r="M22" s="655"/>
      <c r="N22" s="172" t="s">
        <v>54</v>
      </c>
      <c r="O22" s="173" t="s">
        <v>53</v>
      </c>
      <c r="P22" s="174" t="s">
        <v>52</v>
      </c>
    </row>
    <row r="23" spans="1:21" ht="30.95" customHeight="1" x14ac:dyDescent="0.25">
      <c r="A23" s="183" t="s">
        <v>50</v>
      </c>
      <c r="B23" s="162">
        <v>1</v>
      </c>
      <c r="C23" s="134" t="s">
        <v>49</v>
      </c>
      <c r="D23" s="181">
        <v>0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450</v>
      </c>
      <c r="P23" s="196">
        <f>P25</f>
        <v>48257</v>
      </c>
      <c r="Q23" s="8"/>
      <c r="S23" s="1" t="s">
        <v>270</v>
      </c>
    </row>
    <row r="24" spans="1:21" ht="30.95" customHeight="1" x14ac:dyDescent="0.25">
      <c r="A24" s="183" t="s">
        <v>47</v>
      </c>
      <c r="B24" s="162">
        <v>1</v>
      </c>
      <c r="C24" s="121" t="s">
        <v>289</v>
      </c>
      <c r="D24" s="159">
        <v>3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0"/>
        <v>0</v>
      </c>
      <c r="J24" s="162">
        <f t="shared" si="1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'1403.02.30'!P24</f>
        <v>10360</v>
      </c>
      <c r="R24" s="1">
        <f>O24</f>
        <v>0</v>
      </c>
      <c r="S24" s="1">
        <v>0</v>
      </c>
    </row>
    <row r="25" spans="1:21" ht="30.95" customHeight="1" x14ac:dyDescent="0.2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0"/>
        <v>0</v>
      </c>
      <c r="J25" s="162">
        <f t="shared" si="1"/>
        <v>0</v>
      </c>
      <c r="K25" s="123"/>
      <c r="L25" s="295" t="s">
        <v>43</v>
      </c>
      <c r="M25" s="297"/>
      <c r="N25" s="640">
        <v>1726771</v>
      </c>
      <c r="O25" s="650">
        <v>450</v>
      </c>
      <c r="P25" s="718">
        <f>Q26+R26+S26</f>
        <v>48257</v>
      </c>
      <c r="Q25" s="8"/>
    </row>
    <row r="26" spans="1:21" ht="30.95" customHeight="1" x14ac:dyDescent="0.2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0"/>
        <v>0</v>
      </c>
      <c r="J26" s="162">
        <f t="shared" si="1"/>
        <v>0</v>
      </c>
      <c r="K26" s="123"/>
      <c r="L26" s="296"/>
      <c r="M26" s="298"/>
      <c r="N26" s="641"/>
      <c r="O26" s="651"/>
      <c r="P26" s="719"/>
      <c r="Q26" s="9" cm="1">
        <f t="array" ref="Q26:Q27">'1403.03.01'!P25:P26</f>
        <v>47807</v>
      </c>
      <c r="R26" s="1">
        <f>O25</f>
        <v>450</v>
      </c>
      <c r="S26" s="192">
        <v>0</v>
      </c>
    </row>
    <row r="27" spans="1:21" ht="30.95" customHeight="1" x14ac:dyDescent="0.2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0"/>
        <v>0</v>
      </c>
      <c r="J27" s="162">
        <f t="shared" si="1"/>
        <v>0</v>
      </c>
      <c r="K27" s="123"/>
      <c r="L27" s="295" t="s">
        <v>32</v>
      </c>
      <c r="M27" s="149"/>
      <c r="N27" s="640">
        <v>22850</v>
      </c>
      <c r="O27" s="645">
        <v>0</v>
      </c>
      <c r="P27" s="645">
        <f>Q28+R30</f>
        <v>360</v>
      </c>
      <c r="Q27" s="8">
        <v>0</v>
      </c>
    </row>
    <row r="28" spans="1:21" ht="30.95" customHeight="1" x14ac:dyDescent="0.2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0"/>
        <v>0</v>
      </c>
      <c r="J28" s="162">
        <f t="shared" si="1"/>
        <v>0</v>
      </c>
      <c r="K28" s="123"/>
      <c r="L28" s="296"/>
      <c r="M28" s="195"/>
      <c r="N28" s="641"/>
      <c r="O28" s="646"/>
      <c r="P28" s="646"/>
      <c r="Q28" s="9" cm="1">
        <f t="array" ref="Q28:Q29">'1403.02.23'!P29:P30</f>
        <v>360</v>
      </c>
      <c r="R28" s="192">
        <f>O27</f>
        <v>0</v>
      </c>
      <c r="T28" s="192"/>
    </row>
    <row r="29" spans="1:21" ht="30.95" customHeight="1" x14ac:dyDescent="0.2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0"/>
        <v>0</v>
      </c>
      <c r="J29" s="162">
        <f t="shared" si="1"/>
        <v>0</v>
      </c>
      <c r="K29" s="123"/>
      <c r="L29" s="295" t="s">
        <v>25</v>
      </c>
      <c r="M29" s="149"/>
      <c r="N29" s="640">
        <v>93822</v>
      </c>
      <c r="O29" s="645" t="s">
        <v>156</v>
      </c>
      <c r="P29" s="645" t="s">
        <v>156</v>
      </c>
      <c r="Q29" s="8">
        <v>0</v>
      </c>
    </row>
    <row r="30" spans="1:21" ht="30.95" customHeight="1" x14ac:dyDescent="0.25">
      <c r="A30" s="183" t="s">
        <v>31</v>
      </c>
      <c r="B30" s="162">
        <v>1</v>
      </c>
      <c r="C30" s="254" t="s">
        <v>30</v>
      </c>
      <c r="D30" s="255"/>
      <c r="E30" s="183" t="s">
        <v>29</v>
      </c>
      <c r="F30" s="162">
        <v>1</v>
      </c>
      <c r="G30" s="162">
        <v>1</v>
      </c>
      <c r="H30" s="162">
        <v>0</v>
      </c>
      <c r="I30" s="162">
        <f t="shared" si="0"/>
        <v>0</v>
      </c>
      <c r="J30" s="162">
        <f t="shared" si="1"/>
        <v>0</v>
      </c>
      <c r="K30" s="123"/>
      <c r="L30" s="296"/>
      <c r="M30" s="195"/>
      <c r="N30" s="641"/>
      <c r="O30" s="646"/>
      <c r="P30" s="646"/>
      <c r="R30" s="192">
        <f>O27</f>
        <v>0</v>
      </c>
    </row>
    <row r="31" spans="1:21" ht="30.95" customHeight="1" x14ac:dyDescent="0.25">
      <c r="A31" s="183" t="s">
        <v>28</v>
      </c>
      <c r="B31" s="162">
        <v>9</v>
      </c>
      <c r="C31" s="647">
        <f>SUM(B11:B33,D11:D21,D23:D25)</f>
        <v>80</v>
      </c>
      <c r="D31" s="304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0"/>
        <v>0</v>
      </c>
      <c r="J31" s="162">
        <f t="shared" si="1"/>
        <v>0</v>
      </c>
      <c r="K31" s="123"/>
      <c r="L31" s="295" t="s">
        <v>20</v>
      </c>
      <c r="M31" s="149"/>
      <c r="N31" s="640">
        <v>46757</v>
      </c>
      <c r="O31" s="645">
        <v>0</v>
      </c>
      <c r="P31" s="645">
        <v>50</v>
      </c>
      <c r="Q31" s="8"/>
    </row>
    <row r="32" spans="1:21" ht="30.95" customHeight="1" x14ac:dyDescent="0.25">
      <c r="A32" s="183" t="s">
        <v>24</v>
      </c>
      <c r="B32" s="162">
        <v>5</v>
      </c>
      <c r="C32" s="648"/>
      <c r="D32" s="304"/>
      <c r="E32" s="183" t="s">
        <v>23</v>
      </c>
      <c r="F32" s="162">
        <v>1</v>
      </c>
      <c r="G32" s="162">
        <v>1</v>
      </c>
      <c r="H32" s="162">
        <v>0</v>
      </c>
      <c r="I32" s="162">
        <f t="shared" si="0"/>
        <v>0</v>
      </c>
      <c r="J32" s="162">
        <f t="shared" si="1"/>
        <v>0</v>
      </c>
      <c r="K32" s="123"/>
      <c r="L32" s="296"/>
      <c r="M32" s="195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163">
        <v>3</v>
      </c>
      <c r="C33" s="649"/>
      <c r="D33" s="305"/>
      <c r="E33" s="183" t="s">
        <v>21</v>
      </c>
      <c r="F33" s="162">
        <v>0</v>
      </c>
      <c r="G33" s="162">
        <v>0</v>
      </c>
      <c r="H33" s="162">
        <v>0</v>
      </c>
      <c r="I33" s="162">
        <f t="shared" si="0"/>
        <v>0</v>
      </c>
      <c r="J33" s="162">
        <f t="shared" si="1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162">
        <v>0</v>
      </c>
      <c r="G34" s="162">
        <v>0</v>
      </c>
      <c r="H34" s="162">
        <v>0</v>
      </c>
      <c r="I34" s="162">
        <f t="shared" si="0"/>
        <v>0</v>
      </c>
      <c r="J34" s="162">
        <f t="shared" si="1"/>
        <v>0</v>
      </c>
      <c r="K34" s="123"/>
      <c r="L34" s="738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34</v>
      </c>
      <c r="G35" s="638">
        <f>SUM(G11:G34)</f>
        <v>28</v>
      </c>
      <c r="H35" s="638">
        <f>SUM(H11:H34)</f>
        <v>0</v>
      </c>
      <c r="I35" s="651">
        <f>SUM(I11:I34)</f>
        <v>4</v>
      </c>
      <c r="J35" s="638">
        <f>SUM(J11:J34)</f>
        <v>2</v>
      </c>
      <c r="K35" s="306">
        <f t="shared" ref="K35" si="2">K11+K12+K13+K14+K15+K16+K17+K18+K19+K20+K21+K22+K23+K24+K25+K26+K27+K28+K29+K30+K31+K32+K33+K34</f>
        <v>0</v>
      </c>
      <c r="L35" s="715" t="s">
        <v>234</v>
      </c>
      <c r="M35" s="714" t="s">
        <v>234</v>
      </c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716"/>
      <c r="M36" s="641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98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98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98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177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297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/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/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 t="s">
        <v>293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4"/>
      <c r="J52" s="725"/>
      <c r="K52" s="725"/>
      <c r="L52" s="725"/>
      <c r="M52" s="725"/>
      <c r="N52" s="725"/>
      <c r="O52" s="725"/>
      <c r="P52" s="72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/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298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711"/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210</v>
      </c>
      <c r="C65" s="681"/>
      <c r="D65" s="680">
        <v>40.5</v>
      </c>
      <c r="E65" s="681"/>
      <c r="F65" s="680"/>
      <c r="G65" s="682"/>
      <c r="H65" s="683"/>
      <c r="I65" s="379"/>
      <c r="J65" s="380"/>
      <c r="K65" s="380"/>
      <c r="L65" s="380"/>
      <c r="M65" s="380"/>
      <c r="N65" s="380"/>
      <c r="O65" s="380"/>
      <c r="P65" s="381"/>
      <c r="Q65" s="2"/>
    </row>
    <row r="66" spans="1:18" ht="30" customHeight="1" x14ac:dyDescent="0.25">
      <c r="A66" s="111" t="s">
        <v>3</v>
      </c>
      <c r="B66" s="680">
        <v>205</v>
      </c>
      <c r="C66" s="681"/>
      <c r="D66" s="699">
        <v>38</v>
      </c>
      <c r="E66" s="699"/>
      <c r="F66" s="699"/>
      <c r="G66" s="699"/>
      <c r="H66" s="700"/>
      <c r="I66" s="379"/>
      <c r="J66" s="380"/>
      <c r="K66" s="380"/>
      <c r="L66" s="380"/>
      <c r="M66" s="380"/>
      <c r="N66" s="380"/>
      <c r="O66" s="380"/>
      <c r="P66" s="381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5</v>
      </c>
      <c r="C67" s="685"/>
      <c r="D67" s="701">
        <f>D65-D66</f>
        <v>2.5</v>
      </c>
      <c r="E67" s="701"/>
      <c r="F67" s="701"/>
      <c r="G67" s="701"/>
      <c r="H67" s="702"/>
      <c r="I67" s="384"/>
      <c r="J67" s="334"/>
      <c r="K67" s="334"/>
      <c r="L67" s="334"/>
      <c r="M67" s="334"/>
      <c r="N67" s="334"/>
      <c r="O67" s="334"/>
      <c r="P67" s="335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 t="s">
        <v>299</v>
      </c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733"/>
      <c r="B70" s="734"/>
      <c r="C70" s="734"/>
      <c r="D70" s="734"/>
      <c r="E70" s="734"/>
      <c r="F70" s="734"/>
      <c r="G70" s="734"/>
      <c r="H70" s="734"/>
      <c r="I70" s="734"/>
      <c r="J70" s="734"/>
      <c r="K70" s="734"/>
      <c r="L70" s="734"/>
      <c r="M70" s="734"/>
      <c r="N70" s="734"/>
      <c r="O70" s="734"/>
      <c r="P70" s="735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74:P74"/>
    <mergeCell ref="A76:P76"/>
    <mergeCell ref="A77:P77"/>
    <mergeCell ref="I52:P52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49:P49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C135-5517-4630-AEE0-7FE97F94133F}">
  <sheetPr>
    <tabColor rgb="FF92D050"/>
    <pageSetUpPr fitToPage="1"/>
  </sheetPr>
  <dimension ref="A1:U223"/>
  <sheetViews>
    <sheetView rightToLeft="1" view="pageBreakPreview" topLeftCell="A24" zoomScale="55" zoomScaleNormal="85" zoomScaleSheetLayoutView="55" workbookViewId="0">
      <selection activeCell="I66" sqref="I66:P66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204"/>
      <c r="C1" s="204"/>
      <c r="D1" s="204"/>
      <c r="E1" s="241" t="s">
        <v>115</v>
      </c>
      <c r="F1" s="241"/>
      <c r="G1" s="241"/>
      <c r="H1" s="241"/>
      <c r="I1" s="241"/>
      <c r="J1" s="204"/>
      <c r="K1" s="204"/>
      <c r="L1" s="242"/>
      <c r="M1" s="242"/>
      <c r="N1" s="204"/>
      <c r="O1" s="204"/>
      <c r="P1" s="89"/>
    </row>
    <row r="2" spans="1:18" ht="30" x14ac:dyDescent="0.25">
      <c r="A2" s="90"/>
      <c r="B2" s="205"/>
      <c r="C2" s="205"/>
      <c r="D2" s="205"/>
      <c r="E2" s="317" t="s">
        <v>114</v>
      </c>
      <c r="F2" s="317"/>
      <c r="G2" s="317"/>
      <c r="H2" s="317"/>
      <c r="I2" s="317"/>
      <c r="J2" s="205"/>
      <c r="K2" s="205"/>
      <c r="L2" s="243"/>
      <c r="M2" s="243"/>
      <c r="N2" s="205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202" t="s">
        <v>132</v>
      </c>
      <c r="O3" s="237" t="s">
        <v>158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206"/>
      <c r="H4" s="206"/>
      <c r="I4" s="206"/>
      <c r="J4" s="206"/>
      <c r="K4" s="206"/>
      <c r="L4" s="206"/>
      <c r="M4" s="206"/>
      <c r="N4" s="202" t="s">
        <v>112</v>
      </c>
      <c r="O4" s="674" t="s">
        <v>300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206"/>
      <c r="H5" s="206"/>
      <c r="I5" s="206"/>
      <c r="J5" s="206"/>
      <c r="K5" s="206"/>
      <c r="L5" s="206"/>
      <c r="M5" s="206"/>
      <c r="N5" s="202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206"/>
      <c r="H6" s="206"/>
      <c r="I6" s="206"/>
      <c r="J6" s="206"/>
      <c r="K6" s="206"/>
      <c r="L6" s="187"/>
      <c r="M6" s="187"/>
      <c r="N6" s="203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207"/>
      <c r="H7" s="207"/>
      <c r="I7" s="207"/>
      <c r="J7" s="207"/>
      <c r="K7" s="207"/>
      <c r="L7" s="207"/>
      <c r="M7" s="207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209">
        <v>0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1</v>
      </c>
      <c r="J11" s="211">
        <v>0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211">
        <v>1</v>
      </c>
      <c r="C12" s="122" t="s">
        <v>93</v>
      </c>
      <c r="D12" s="159">
        <v>2</v>
      </c>
      <c r="E12" s="183" t="s">
        <v>92</v>
      </c>
      <c r="F12" s="211">
        <v>2</v>
      </c>
      <c r="G12" s="211">
        <v>2</v>
      </c>
      <c r="H12" s="211">
        <v>0</v>
      </c>
      <c r="I12" s="211">
        <v>0</v>
      </c>
      <c r="J12" s="211"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211">
        <v>4</v>
      </c>
      <c r="C13" s="122" t="s">
        <v>89</v>
      </c>
      <c r="D13" s="159">
        <v>1</v>
      </c>
      <c r="E13" s="183" t="s">
        <v>88</v>
      </c>
      <c r="F13" s="211">
        <v>1</v>
      </c>
      <c r="G13" s="211">
        <v>1</v>
      </c>
      <c r="H13" s="211">
        <v>0</v>
      </c>
      <c r="I13" s="211">
        <f t="shared" ref="I13:I34" si="0">F13-G13</f>
        <v>0</v>
      </c>
      <c r="J13" s="211">
        <f t="shared" ref="J13:J34" si="1">F13-G13</f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211">
        <v>2</v>
      </c>
      <c r="C14" s="122" t="s">
        <v>86</v>
      </c>
      <c r="D14" s="159">
        <v>2</v>
      </c>
      <c r="E14" s="183" t="s">
        <v>85</v>
      </c>
      <c r="F14" s="211">
        <v>2</v>
      </c>
      <c r="G14" s="211">
        <v>2</v>
      </c>
      <c r="H14" s="211">
        <v>0</v>
      </c>
      <c r="I14" s="211">
        <v>0</v>
      </c>
      <c r="J14" s="211"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211">
        <v>3</v>
      </c>
      <c r="C15" s="122" t="s">
        <v>82</v>
      </c>
      <c r="D15" s="159">
        <v>2</v>
      </c>
      <c r="E15" s="183" t="s">
        <v>81</v>
      </c>
      <c r="F15" s="211">
        <v>7</v>
      </c>
      <c r="G15" s="211">
        <v>5</v>
      </c>
      <c r="H15" s="211">
        <v>0</v>
      </c>
      <c r="I15" s="211">
        <v>1</v>
      </c>
      <c r="J15" s="211">
        <v>1</v>
      </c>
      <c r="K15" s="123"/>
      <c r="L15" s="658" t="s">
        <v>288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211">
        <v>2</v>
      </c>
      <c r="C16" s="122" t="s">
        <v>79</v>
      </c>
      <c r="D16" s="159">
        <v>2</v>
      </c>
      <c r="E16" s="183" t="s">
        <v>78</v>
      </c>
      <c r="F16" s="211">
        <v>2</v>
      </c>
      <c r="G16" s="211">
        <v>2</v>
      </c>
      <c r="H16" s="211">
        <v>0</v>
      </c>
      <c r="I16" s="211">
        <f t="shared" si="0"/>
        <v>0</v>
      </c>
      <c r="J16" s="211">
        <f t="shared" si="1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211">
        <v>0</v>
      </c>
      <c r="C17" s="122" t="s">
        <v>73</v>
      </c>
      <c r="D17" s="159">
        <v>1</v>
      </c>
      <c r="E17" s="183" t="s">
        <v>72</v>
      </c>
      <c r="F17" s="211">
        <v>2</v>
      </c>
      <c r="G17" s="211">
        <v>1</v>
      </c>
      <c r="H17" s="211">
        <v>0</v>
      </c>
      <c r="I17" s="211">
        <f t="shared" si="0"/>
        <v>1</v>
      </c>
      <c r="J17" s="211">
        <v>0</v>
      </c>
      <c r="K17" s="123"/>
      <c r="L17" s="662"/>
      <c r="M17" s="305"/>
      <c r="N17" s="663"/>
      <c r="O17" s="167">
        <v>14</v>
      </c>
      <c r="P17" s="168">
        <v>26</v>
      </c>
    </row>
    <row r="18" spans="1:21" ht="30.95" customHeight="1" x14ac:dyDescent="0.25">
      <c r="A18" s="183" t="s">
        <v>215</v>
      </c>
      <c r="B18" s="211">
        <v>1</v>
      </c>
      <c r="C18" s="122" t="s">
        <v>70</v>
      </c>
      <c r="D18" s="159">
        <v>0</v>
      </c>
      <c r="E18" s="183" t="s">
        <v>69</v>
      </c>
      <c r="F18" s="211">
        <v>0</v>
      </c>
      <c r="G18" s="211">
        <v>0</v>
      </c>
      <c r="H18" s="211">
        <v>0</v>
      </c>
      <c r="I18" s="211">
        <f t="shared" si="0"/>
        <v>0</v>
      </c>
      <c r="J18" s="211">
        <f t="shared" si="1"/>
        <v>0</v>
      </c>
      <c r="K18" s="123"/>
      <c r="L18" s="272" t="s">
        <v>68</v>
      </c>
      <c r="M18" s="273"/>
      <c r="N18" s="273"/>
      <c r="O18" s="274"/>
      <c r="P18" s="189">
        <v>0.29239999999999999</v>
      </c>
    </row>
    <row r="19" spans="1:21" ht="30.95" customHeight="1" x14ac:dyDescent="0.25">
      <c r="A19" s="183" t="s">
        <v>67</v>
      </c>
      <c r="B19" s="211">
        <v>1</v>
      </c>
      <c r="C19" s="122" t="s">
        <v>66</v>
      </c>
      <c r="D19" s="159">
        <v>3</v>
      </c>
      <c r="E19" s="183" t="s">
        <v>147</v>
      </c>
      <c r="F19" s="211">
        <v>1</v>
      </c>
      <c r="G19" s="211">
        <v>1</v>
      </c>
      <c r="H19" s="211">
        <v>0</v>
      </c>
      <c r="I19" s="211">
        <f t="shared" si="0"/>
        <v>0</v>
      </c>
      <c r="J19" s="211">
        <f t="shared" si="1"/>
        <v>0</v>
      </c>
      <c r="K19" s="123"/>
      <c r="L19" s="275" t="s">
        <v>65</v>
      </c>
      <c r="M19" s="276"/>
      <c r="N19" s="276"/>
      <c r="O19" s="277"/>
      <c r="P19" s="190">
        <v>7.0000000000000001E-3</v>
      </c>
    </row>
    <row r="20" spans="1:21" ht="30.95" customHeight="1" x14ac:dyDescent="0.25">
      <c r="A20" s="183" t="s">
        <v>64</v>
      </c>
      <c r="B20" s="211">
        <v>2</v>
      </c>
      <c r="C20" s="122" t="s">
        <v>63</v>
      </c>
      <c r="D20" s="159">
        <v>5</v>
      </c>
      <c r="E20" s="183" t="s">
        <v>62</v>
      </c>
      <c r="F20" s="211">
        <v>3</v>
      </c>
      <c r="G20" s="211">
        <v>2</v>
      </c>
      <c r="H20" s="211">
        <v>0</v>
      </c>
      <c r="I20" s="211">
        <v>0</v>
      </c>
      <c r="J20" s="211">
        <v>1</v>
      </c>
      <c r="K20" s="123"/>
      <c r="L20" s="285" t="s">
        <v>117</v>
      </c>
      <c r="M20" s="286"/>
      <c r="N20" s="286"/>
      <c r="O20" s="287"/>
      <c r="P20" s="736">
        <v>3.6600000000000001E-2</v>
      </c>
      <c r="U20" s="1">
        <v>46811</v>
      </c>
    </row>
    <row r="21" spans="1:21" ht="30.95" customHeight="1" thickBot="1" x14ac:dyDescent="0.3">
      <c r="A21" s="183" t="s">
        <v>61</v>
      </c>
      <c r="B21" s="211">
        <v>2</v>
      </c>
      <c r="C21" s="124" t="s">
        <v>60</v>
      </c>
      <c r="D21" s="160">
        <v>2</v>
      </c>
      <c r="E21" s="183" t="s">
        <v>59</v>
      </c>
      <c r="F21" s="211">
        <v>5</v>
      </c>
      <c r="G21" s="211">
        <v>5</v>
      </c>
      <c r="H21" s="211">
        <v>0</v>
      </c>
      <c r="I21" s="211">
        <f t="shared" si="0"/>
        <v>0</v>
      </c>
      <c r="J21" s="211">
        <f t="shared" si="1"/>
        <v>0</v>
      </c>
      <c r="K21" s="123"/>
      <c r="L21" s="288"/>
      <c r="M21" s="289"/>
      <c r="N21" s="289"/>
      <c r="O21" s="290"/>
      <c r="P21" s="737"/>
    </row>
    <row r="22" spans="1:21" ht="31.5" x14ac:dyDescent="0.25">
      <c r="A22" s="183" t="s">
        <v>58</v>
      </c>
      <c r="B22" s="211">
        <v>0</v>
      </c>
      <c r="C22" s="254" t="s">
        <v>57</v>
      </c>
      <c r="D22" s="255"/>
      <c r="E22" s="183" t="s">
        <v>56</v>
      </c>
      <c r="F22" s="211">
        <v>0</v>
      </c>
      <c r="G22" s="211">
        <v>0</v>
      </c>
      <c r="H22" s="211">
        <v>0</v>
      </c>
      <c r="I22" s="211">
        <f t="shared" si="0"/>
        <v>0</v>
      </c>
      <c r="J22" s="211">
        <f t="shared" si="1"/>
        <v>0</v>
      </c>
      <c r="K22" s="123"/>
      <c r="L22" s="654" t="s">
        <v>55</v>
      </c>
      <c r="M22" s="655"/>
      <c r="N22" s="172" t="s">
        <v>54</v>
      </c>
      <c r="O22" s="208" t="s">
        <v>53</v>
      </c>
      <c r="P22" s="174" t="s">
        <v>52</v>
      </c>
    </row>
    <row r="23" spans="1:21" ht="30.95" customHeight="1" x14ac:dyDescent="0.25">
      <c r="A23" s="183" t="s">
        <v>50</v>
      </c>
      <c r="B23" s="211">
        <v>1</v>
      </c>
      <c r="C23" s="134" t="s">
        <v>49</v>
      </c>
      <c r="D23" s="181">
        <v>0</v>
      </c>
      <c r="E23" s="183" t="s">
        <v>48</v>
      </c>
      <c r="F23" s="211">
        <v>1</v>
      </c>
      <c r="G23" s="211">
        <v>0</v>
      </c>
      <c r="H23" s="211">
        <v>0</v>
      </c>
      <c r="I23" s="211">
        <v>0</v>
      </c>
      <c r="J23" s="211">
        <v>1</v>
      </c>
      <c r="K23" s="123"/>
      <c r="L23" s="210" t="s">
        <v>140</v>
      </c>
      <c r="M23" s="170"/>
      <c r="N23" s="171">
        <v>919106</v>
      </c>
      <c r="O23" s="197">
        <f>O25</f>
        <v>738</v>
      </c>
      <c r="P23" s="196">
        <f>P25</f>
        <v>48995</v>
      </c>
      <c r="Q23" s="9">
        <f>'1403.03.02'!P23</f>
        <v>48257</v>
      </c>
      <c r="R23" s="1">
        <f>O23</f>
        <v>738</v>
      </c>
      <c r="S23" s="1" t="s">
        <v>270</v>
      </c>
    </row>
    <row r="24" spans="1:21" ht="30.95" customHeight="1" x14ac:dyDescent="0.25">
      <c r="A24" s="183" t="s">
        <v>47</v>
      </c>
      <c r="B24" s="211">
        <v>1</v>
      </c>
      <c r="C24" s="121" t="s">
        <v>289</v>
      </c>
      <c r="D24" s="159">
        <v>4</v>
      </c>
      <c r="E24" s="183" t="s">
        <v>46</v>
      </c>
      <c r="F24" s="211">
        <v>0</v>
      </c>
      <c r="G24" s="211">
        <v>0</v>
      </c>
      <c r="H24" s="211">
        <v>0</v>
      </c>
      <c r="I24" s="211">
        <f t="shared" si="0"/>
        <v>0</v>
      </c>
      <c r="J24" s="211">
        <f t="shared" si="1"/>
        <v>0</v>
      </c>
      <c r="K24" s="123"/>
      <c r="L24" s="210" t="s">
        <v>142</v>
      </c>
      <c r="M24" s="170"/>
      <c r="N24" s="171">
        <v>1607694</v>
      </c>
      <c r="O24" s="211">
        <v>370</v>
      </c>
      <c r="P24" s="196">
        <f>Q24+O24</f>
        <v>10730</v>
      </c>
      <c r="Q24" s="9">
        <f>'1403.03.02'!P24</f>
        <v>10360</v>
      </c>
      <c r="R24" s="1">
        <f>O24</f>
        <v>370</v>
      </c>
      <c r="S24" s="1">
        <v>0</v>
      </c>
    </row>
    <row r="25" spans="1:21" ht="30.95" customHeight="1" x14ac:dyDescent="0.25">
      <c r="A25" s="183" t="s">
        <v>45</v>
      </c>
      <c r="B25" s="211">
        <v>1</v>
      </c>
      <c r="C25" s="121"/>
      <c r="D25" s="159"/>
      <c r="E25" s="183" t="s">
        <v>44</v>
      </c>
      <c r="F25" s="211">
        <v>0</v>
      </c>
      <c r="G25" s="211">
        <v>0</v>
      </c>
      <c r="H25" s="211">
        <v>0</v>
      </c>
      <c r="I25" s="211">
        <f t="shared" si="0"/>
        <v>0</v>
      </c>
      <c r="J25" s="211">
        <f t="shared" si="1"/>
        <v>0</v>
      </c>
      <c r="K25" s="123"/>
      <c r="L25" s="295" t="s">
        <v>43</v>
      </c>
      <c r="M25" s="297"/>
      <c r="N25" s="640">
        <v>1726771</v>
      </c>
      <c r="O25" s="645">
        <v>738</v>
      </c>
      <c r="P25" s="718">
        <f>Q26+R26+S26</f>
        <v>48995</v>
      </c>
      <c r="Q25" s="8"/>
    </row>
    <row r="26" spans="1:21" ht="30.95" customHeight="1" x14ac:dyDescent="0.25">
      <c r="A26" s="183" t="s">
        <v>42</v>
      </c>
      <c r="B26" s="211">
        <v>0</v>
      </c>
      <c r="C26" s="121"/>
      <c r="D26" s="159"/>
      <c r="E26" s="183" t="s">
        <v>41</v>
      </c>
      <c r="F26" s="211">
        <v>0</v>
      </c>
      <c r="G26" s="211">
        <v>0</v>
      </c>
      <c r="H26" s="211">
        <v>0</v>
      </c>
      <c r="I26" s="211">
        <f t="shared" si="0"/>
        <v>0</v>
      </c>
      <c r="J26" s="211">
        <f t="shared" si="1"/>
        <v>0</v>
      </c>
      <c r="K26" s="123"/>
      <c r="L26" s="296"/>
      <c r="M26" s="298"/>
      <c r="N26" s="641"/>
      <c r="O26" s="651"/>
      <c r="P26" s="719"/>
      <c r="Q26" s="9" cm="1">
        <f t="array" ref="Q26:Q27">'1403.03.02'!P25:P26</f>
        <v>48257</v>
      </c>
      <c r="R26" s="1">
        <f>O25</f>
        <v>738</v>
      </c>
      <c r="S26" s="192">
        <v>0</v>
      </c>
    </row>
    <row r="27" spans="1:21" ht="30.95" customHeight="1" x14ac:dyDescent="0.25">
      <c r="A27" s="183" t="s">
        <v>40</v>
      </c>
      <c r="B27" s="211">
        <v>1</v>
      </c>
      <c r="C27" s="121"/>
      <c r="D27" s="159"/>
      <c r="E27" s="183" t="s">
        <v>39</v>
      </c>
      <c r="F27" s="211">
        <v>1</v>
      </c>
      <c r="G27" s="211">
        <v>0</v>
      </c>
      <c r="H27" s="211">
        <v>0</v>
      </c>
      <c r="I27" s="211">
        <v>1</v>
      </c>
      <c r="J27" s="211">
        <v>0</v>
      </c>
      <c r="K27" s="123"/>
      <c r="L27" s="295" t="s">
        <v>32</v>
      </c>
      <c r="M27" s="199"/>
      <c r="N27" s="640">
        <v>22850</v>
      </c>
      <c r="O27" s="645">
        <v>0</v>
      </c>
      <c r="P27" s="645">
        <f>Q28+R30</f>
        <v>360</v>
      </c>
      <c r="Q27" s="8">
        <v>0</v>
      </c>
    </row>
    <row r="28" spans="1:21" ht="30.95" customHeight="1" x14ac:dyDescent="0.25">
      <c r="A28" s="183" t="s">
        <v>37</v>
      </c>
      <c r="B28" s="211">
        <v>1</v>
      </c>
      <c r="C28" s="121"/>
      <c r="D28" s="159"/>
      <c r="E28" s="183" t="s">
        <v>36</v>
      </c>
      <c r="F28" s="211">
        <v>0</v>
      </c>
      <c r="G28" s="211">
        <v>0</v>
      </c>
      <c r="H28" s="211">
        <v>0</v>
      </c>
      <c r="I28" s="211">
        <f t="shared" si="0"/>
        <v>0</v>
      </c>
      <c r="J28" s="211">
        <f t="shared" si="1"/>
        <v>0</v>
      </c>
      <c r="K28" s="123"/>
      <c r="L28" s="296"/>
      <c r="M28" s="200"/>
      <c r="N28" s="641"/>
      <c r="O28" s="646"/>
      <c r="P28" s="646"/>
      <c r="Q28" s="9" cm="1">
        <f t="array" ref="Q28:Q29">'1403.02.23'!P29:P30</f>
        <v>360</v>
      </c>
      <c r="R28" s="192">
        <f>O27</f>
        <v>0</v>
      </c>
      <c r="T28" s="192"/>
    </row>
    <row r="29" spans="1:21" ht="30.95" customHeight="1" x14ac:dyDescent="0.25">
      <c r="A29" s="183" t="s">
        <v>34</v>
      </c>
      <c r="B29" s="211">
        <v>3</v>
      </c>
      <c r="C29" s="124"/>
      <c r="D29" s="160"/>
      <c r="E29" s="183" t="s">
        <v>33</v>
      </c>
      <c r="F29" s="211">
        <v>0</v>
      </c>
      <c r="G29" s="211">
        <v>0</v>
      </c>
      <c r="H29" s="211">
        <v>0</v>
      </c>
      <c r="I29" s="211">
        <f t="shared" si="0"/>
        <v>0</v>
      </c>
      <c r="J29" s="211">
        <f t="shared" si="1"/>
        <v>0</v>
      </c>
      <c r="K29" s="123"/>
      <c r="L29" s="295" t="s">
        <v>25</v>
      </c>
      <c r="M29" s="199"/>
      <c r="N29" s="640">
        <v>93822</v>
      </c>
      <c r="O29" s="645" t="s">
        <v>156</v>
      </c>
      <c r="P29" s="645" t="s">
        <v>156</v>
      </c>
      <c r="Q29" s="8">
        <v>0</v>
      </c>
    </row>
    <row r="30" spans="1:21" ht="30.95" customHeight="1" x14ac:dyDescent="0.25">
      <c r="A30" s="183" t="s">
        <v>31</v>
      </c>
      <c r="B30" s="211">
        <v>1</v>
      </c>
      <c r="C30" s="254" t="s">
        <v>30</v>
      </c>
      <c r="D30" s="255"/>
      <c r="E30" s="183" t="s">
        <v>29</v>
      </c>
      <c r="F30" s="211">
        <v>1</v>
      </c>
      <c r="G30" s="211">
        <v>0</v>
      </c>
      <c r="H30" s="211">
        <v>0</v>
      </c>
      <c r="I30" s="211">
        <v>1</v>
      </c>
      <c r="J30" s="211">
        <v>0</v>
      </c>
      <c r="K30" s="123"/>
      <c r="L30" s="296"/>
      <c r="M30" s="200"/>
      <c r="N30" s="641"/>
      <c r="O30" s="646"/>
      <c r="P30" s="646"/>
      <c r="R30" s="192">
        <f>O27</f>
        <v>0</v>
      </c>
    </row>
    <row r="31" spans="1:21" ht="30.95" customHeight="1" x14ac:dyDescent="0.25">
      <c r="A31" s="183" t="s">
        <v>28</v>
      </c>
      <c r="B31" s="211">
        <v>5</v>
      </c>
      <c r="C31" s="647">
        <f>SUM(B11:B33,D11:D21,D23:D25)</f>
        <v>71</v>
      </c>
      <c r="D31" s="304" t="s">
        <v>27</v>
      </c>
      <c r="E31" s="183" t="s">
        <v>26</v>
      </c>
      <c r="F31" s="211">
        <v>0</v>
      </c>
      <c r="G31" s="211">
        <v>0</v>
      </c>
      <c r="H31" s="211">
        <v>0</v>
      </c>
      <c r="I31" s="211">
        <f t="shared" si="0"/>
        <v>0</v>
      </c>
      <c r="J31" s="211">
        <f t="shared" si="1"/>
        <v>0</v>
      </c>
      <c r="K31" s="123"/>
      <c r="L31" s="295" t="s">
        <v>20</v>
      </c>
      <c r="M31" s="199"/>
      <c r="N31" s="640">
        <v>46757</v>
      </c>
      <c r="O31" s="645">
        <v>0</v>
      </c>
      <c r="P31" s="645">
        <v>50</v>
      </c>
      <c r="Q31" s="8"/>
    </row>
    <row r="32" spans="1:21" ht="30.95" customHeight="1" x14ac:dyDescent="0.25">
      <c r="A32" s="183" t="s">
        <v>24</v>
      </c>
      <c r="B32" s="211">
        <v>8</v>
      </c>
      <c r="C32" s="648"/>
      <c r="D32" s="304"/>
      <c r="E32" s="183" t="s">
        <v>23</v>
      </c>
      <c r="F32" s="211">
        <v>1</v>
      </c>
      <c r="G32" s="211">
        <v>1</v>
      </c>
      <c r="H32" s="211">
        <v>0</v>
      </c>
      <c r="I32" s="211">
        <f t="shared" si="0"/>
        <v>0</v>
      </c>
      <c r="J32" s="211">
        <f t="shared" si="1"/>
        <v>0</v>
      </c>
      <c r="K32" s="123"/>
      <c r="L32" s="296"/>
      <c r="M32" s="200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212">
        <v>3</v>
      </c>
      <c r="C33" s="649"/>
      <c r="D33" s="305"/>
      <c r="E33" s="183" t="s">
        <v>21</v>
      </c>
      <c r="F33" s="211">
        <v>0</v>
      </c>
      <c r="G33" s="211">
        <v>0</v>
      </c>
      <c r="H33" s="211">
        <v>0</v>
      </c>
      <c r="I33" s="211">
        <f t="shared" si="0"/>
        <v>0</v>
      </c>
      <c r="J33" s="211">
        <f t="shared" si="1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211">
        <v>0</v>
      </c>
      <c r="G34" s="211">
        <v>0</v>
      </c>
      <c r="H34" s="211">
        <v>0</v>
      </c>
      <c r="I34" s="211">
        <f t="shared" si="0"/>
        <v>0</v>
      </c>
      <c r="J34" s="211">
        <f t="shared" si="1"/>
        <v>0</v>
      </c>
      <c r="K34" s="123"/>
      <c r="L34" s="738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34</v>
      </c>
      <c r="G35" s="638">
        <f>SUM(G11:G34)</f>
        <v>26</v>
      </c>
      <c r="H35" s="638">
        <f>SUM(H11:H34)</f>
        <v>0</v>
      </c>
      <c r="I35" s="651">
        <f>SUM(I11:I34)</f>
        <v>5</v>
      </c>
      <c r="J35" s="638">
        <f>SUM(J11:J34)</f>
        <v>3</v>
      </c>
      <c r="K35" s="306">
        <f t="shared" ref="K35" si="2">K11+K12+K13+K14+K15+K16+K17+K18+K19+K20+K21+K22+K23+K24+K25+K26+K27+K28+K29+K30+K31+K32+K33+K34</f>
        <v>0</v>
      </c>
      <c r="L35" s="715" t="s">
        <v>234</v>
      </c>
      <c r="M35" s="714" t="s">
        <v>234</v>
      </c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716"/>
      <c r="M36" s="641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201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201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201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213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308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 t="s">
        <v>302</v>
      </c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 t="s">
        <v>301</v>
      </c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 t="s">
        <v>293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216"/>
      <c r="J51" s="214"/>
      <c r="K51" s="214"/>
      <c r="L51" s="214"/>
      <c r="M51" s="214"/>
      <c r="N51" s="214"/>
      <c r="O51" s="214"/>
      <c r="P51" s="215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4"/>
      <c r="J52" s="725"/>
      <c r="K52" s="725"/>
      <c r="L52" s="725"/>
      <c r="M52" s="725"/>
      <c r="N52" s="725"/>
      <c r="O52" s="725"/>
      <c r="P52" s="72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/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303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0</v>
      </c>
      <c r="C64" s="688"/>
      <c r="D64" s="689">
        <v>0</v>
      </c>
      <c r="E64" s="690"/>
      <c r="F64" s="595">
        <v>0</v>
      </c>
      <c r="G64" s="596"/>
      <c r="H64" s="597"/>
      <c r="I64" s="711" t="s">
        <v>304</v>
      </c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210</v>
      </c>
      <c r="C65" s="681"/>
      <c r="D65" s="680">
        <v>40.5</v>
      </c>
      <c r="E65" s="681"/>
      <c r="F65" s="680"/>
      <c r="G65" s="682"/>
      <c r="H65" s="683"/>
      <c r="I65" s="711" t="s">
        <v>305</v>
      </c>
      <c r="J65" s="711"/>
      <c r="K65" s="711"/>
      <c r="L65" s="711"/>
      <c r="M65" s="711"/>
      <c r="N65" s="711"/>
      <c r="O65" s="711"/>
      <c r="P65" s="712"/>
      <c r="Q65" s="2"/>
    </row>
    <row r="66" spans="1:18" ht="30" customHeight="1" x14ac:dyDescent="0.25">
      <c r="A66" s="111" t="s">
        <v>3</v>
      </c>
      <c r="B66" s="680">
        <v>205</v>
      </c>
      <c r="C66" s="681"/>
      <c r="D66" s="699">
        <v>38</v>
      </c>
      <c r="E66" s="699"/>
      <c r="F66" s="699"/>
      <c r="G66" s="699"/>
      <c r="H66" s="700"/>
      <c r="I66" s="711" t="s">
        <v>306</v>
      </c>
      <c r="J66" s="711"/>
      <c r="K66" s="711"/>
      <c r="L66" s="711"/>
      <c r="M66" s="711"/>
      <c r="N66" s="711"/>
      <c r="O66" s="711"/>
      <c r="P66" s="712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5</v>
      </c>
      <c r="C67" s="685"/>
      <c r="D67" s="701">
        <f>D65-D66</f>
        <v>2.5</v>
      </c>
      <c r="E67" s="701"/>
      <c r="F67" s="701"/>
      <c r="G67" s="701"/>
      <c r="H67" s="702"/>
      <c r="I67" s="739" t="s">
        <v>307</v>
      </c>
      <c r="J67" s="711"/>
      <c r="K67" s="711"/>
      <c r="L67" s="711"/>
      <c r="M67" s="711"/>
      <c r="N67" s="711"/>
      <c r="O67" s="711"/>
      <c r="P67" s="712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/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733"/>
      <c r="B70" s="734"/>
      <c r="C70" s="734"/>
      <c r="D70" s="734"/>
      <c r="E70" s="734"/>
      <c r="F70" s="734"/>
      <c r="G70" s="734"/>
      <c r="H70" s="734"/>
      <c r="I70" s="734"/>
      <c r="J70" s="734"/>
      <c r="K70" s="734"/>
      <c r="L70" s="734"/>
      <c r="M70" s="734"/>
      <c r="N70" s="734"/>
      <c r="O70" s="734"/>
      <c r="P70" s="735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P31:P32"/>
    <mergeCell ref="L33:L34"/>
    <mergeCell ref="M33:M34"/>
    <mergeCell ref="N33:N34"/>
    <mergeCell ref="O33:O34"/>
    <mergeCell ref="P33:P34"/>
    <mergeCell ref="O35:O36"/>
    <mergeCell ref="P35:P36"/>
    <mergeCell ref="C31:C33"/>
    <mergeCell ref="D31:D33"/>
    <mergeCell ref="L31:L32"/>
    <mergeCell ref="N31:N32"/>
    <mergeCell ref="O31:O32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C30:D30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honeticPr fontId="6" type="noConversion"/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B20C-760C-4B99-B052-E85A86D53125}">
  <sheetPr>
    <tabColor rgb="FF92D050"/>
    <pageSetUpPr fitToPage="1"/>
  </sheetPr>
  <dimension ref="A1:U223"/>
  <sheetViews>
    <sheetView rightToLeft="1" tabSelected="1" view="pageBreakPreview" zoomScale="55" zoomScaleNormal="85" zoomScaleSheetLayoutView="55" workbookViewId="0">
      <selection activeCell="D67" sqref="D67:E67"/>
    </sheetView>
  </sheetViews>
  <sheetFormatPr defaultColWidth="9.140625" defaultRowHeight="18" x14ac:dyDescent="0.25"/>
  <cols>
    <col min="1" max="1" width="32.85546875" style="1" customWidth="1"/>
    <col min="2" max="2" width="9" style="1" customWidth="1"/>
    <col min="3" max="3" width="31.5703125" style="1" customWidth="1"/>
    <col min="4" max="4" width="9.42578125" style="1" customWidth="1"/>
    <col min="5" max="5" width="30.7109375" style="1" customWidth="1"/>
    <col min="6" max="6" width="9.42578125" style="1" customWidth="1"/>
    <col min="7" max="7" width="7.140625" style="1" customWidth="1"/>
    <col min="8" max="8" width="7.28515625" style="1" customWidth="1"/>
    <col min="9" max="10" width="7.140625" style="1" customWidth="1"/>
    <col min="11" max="11" width="10.42578125" style="1" customWidth="1"/>
    <col min="12" max="12" width="16.85546875" style="1" customWidth="1"/>
    <col min="13" max="13" width="9.5703125" style="1" customWidth="1"/>
    <col min="14" max="14" width="16" style="1" customWidth="1"/>
    <col min="15" max="15" width="14.28515625" style="1" customWidth="1"/>
    <col min="16" max="16" width="21.140625" style="1" customWidth="1"/>
    <col min="17" max="17" width="20.42578125" style="1" customWidth="1"/>
    <col min="18" max="16384" width="9.140625" style="1"/>
  </cols>
  <sheetData>
    <row r="1" spans="1:18" ht="24" customHeight="1" x14ac:dyDescent="0.25">
      <c r="A1" s="87"/>
      <c r="B1" s="222"/>
      <c r="C1" s="222"/>
      <c r="D1" s="222"/>
      <c r="E1" s="241" t="s">
        <v>115</v>
      </c>
      <c r="F1" s="241"/>
      <c r="G1" s="241"/>
      <c r="H1" s="241"/>
      <c r="I1" s="241"/>
      <c r="J1" s="222"/>
      <c r="K1" s="222"/>
      <c r="L1" s="242"/>
      <c r="M1" s="242"/>
      <c r="N1" s="222"/>
      <c r="O1" s="222"/>
      <c r="P1" s="89"/>
    </row>
    <row r="2" spans="1:18" ht="30" x14ac:dyDescent="0.25">
      <c r="A2" s="90"/>
      <c r="B2" s="223"/>
      <c r="C2" s="223"/>
      <c r="D2" s="223"/>
      <c r="E2" s="317" t="s">
        <v>114</v>
      </c>
      <c r="F2" s="317"/>
      <c r="G2" s="317"/>
      <c r="H2" s="317"/>
      <c r="I2" s="317"/>
      <c r="J2" s="223"/>
      <c r="K2" s="223"/>
      <c r="L2" s="243"/>
      <c r="M2" s="243"/>
      <c r="N2" s="223"/>
      <c r="O2" s="243"/>
      <c r="P2" s="244"/>
    </row>
    <row r="3" spans="1:18" ht="26.25" x14ac:dyDescent="0.25">
      <c r="A3" s="672" t="s">
        <v>137</v>
      </c>
      <c r="B3" s="673"/>
      <c r="C3" s="673"/>
      <c r="D3" s="673"/>
      <c r="E3" s="673"/>
      <c r="F3" s="673"/>
      <c r="G3" s="673"/>
      <c r="H3" s="673"/>
      <c r="I3" s="673"/>
      <c r="J3" s="673"/>
      <c r="K3" s="673"/>
      <c r="L3" s="673"/>
      <c r="M3" s="673"/>
      <c r="N3" s="220" t="s">
        <v>132</v>
      </c>
      <c r="O3" s="237" t="s">
        <v>192</v>
      </c>
      <c r="P3" s="238"/>
    </row>
    <row r="4" spans="1:18" ht="26.25" x14ac:dyDescent="0.25">
      <c r="A4" s="672" t="s">
        <v>113</v>
      </c>
      <c r="B4" s="673"/>
      <c r="C4" s="673"/>
      <c r="D4" s="673"/>
      <c r="E4" s="673"/>
      <c r="F4" s="673"/>
      <c r="G4" s="224"/>
      <c r="H4" s="224"/>
      <c r="I4" s="224"/>
      <c r="J4" s="224"/>
      <c r="K4" s="224"/>
      <c r="L4" s="224"/>
      <c r="M4" s="224"/>
      <c r="N4" s="220" t="s">
        <v>112</v>
      </c>
      <c r="O4" s="674" t="s">
        <v>309</v>
      </c>
      <c r="P4" s="675"/>
    </row>
    <row r="5" spans="1:18" ht="26.25" x14ac:dyDescent="0.25">
      <c r="A5" s="672" t="s">
        <v>116</v>
      </c>
      <c r="B5" s="673"/>
      <c r="C5" s="673"/>
      <c r="D5" s="673"/>
      <c r="E5" s="673"/>
      <c r="F5" s="673"/>
      <c r="G5" s="224"/>
      <c r="H5" s="224"/>
      <c r="I5" s="224"/>
      <c r="J5" s="224"/>
      <c r="K5" s="224"/>
      <c r="L5" s="224"/>
      <c r="M5" s="224"/>
      <c r="N5" s="220" t="s">
        <v>133</v>
      </c>
      <c r="O5" s="674" t="s">
        <v>138</v>
      </c>
      <c r="P5" s="675"/>
    </row>
    <row r="6" spans="1:18" ht="26.25" x14ac:dyDescent="0.25">
      <c r="A6" s="672" t="s">
        <v>135</v>
      </c>
      <c r="B6" s="673"/>
      <c r="C6" s="673"/>
      <c r="D6" s="673"/>
      <c r="E6" s="673"/>
      <c r="F6" s="673"/>
      <c r="G6" s="224"/>
      <c r="H6" s="224"/>
      <c r="I6" s="224"/>
      <c r="J6" s="224"/>
      <c r="K6" s="224"/>
      <c r="L6" s="187"/>
      <c r="M6" s="187"/>
      <c r="N6" s="221" t="s">
        <v>134</v>
      </c>
      <c r="O6" s="676" t="s">
        <v>139</v>
      </c>
      <c r="P6" s="677"/>
    </row>
    <row r="7" spans="1:18" ht="27" thickBot="1" x14ac:dyDescent="0.3">
      <c r="A7" s="664" t="s">
        <v>146</v>
      </c>
      <c r="B7" s="665"/>
      <c r="C7" s="665"/>
      <c r="D7" s="665"/>
      <c r="E7" s="665"/>
      <c r="F7" s="665"/>
      <c r="G7" s="225"/>
      <c r="H7" s="225"/>
      <c r="I7" s="225"/>
      <c r="J7" s="225"/>
      <c r="K7" s="225"/>
      <c r="L7" s="225"/>
      <c r="M7" s="225"/>
      <c r="N7" s="93"/>
      <c r="O7" s="93"/>
      <c r="P7" s="94"/>
    </row>
    <row r="8" spans="1:18" ht="31.5" customHeight="1" x14ac:dyDescent="0.25">
      <c r="A8" s="642" t="s">
        <v>111</v>
      </c>
      <c r="B8" s="636"/>
      <c r="C8" s="636"/>
      <c r="D8" s="637"/>
      <c r="E8" s="642" t="s">
        <v>110</v>
      </c>
      <c r="F8" s="636"/>
      <c r="G8" s="636"/>
      <c r="H8" s="636"/>
      <c r="I8" s="636"/>
      <c r="J8" s="636"/>
      <c r="K8" s="637"/>
      <c r="L8" s="666" t="s">
        <v>109</v>
      </c>
      <c r="M8" s="666"/>
      <c r="N8" s="666"/>
      <c r="O8" s="666"/>
      <c r="P8" s="667"/>
    </row>
    <row r="9" spans="1:18" ht="23.1" customHeight="1" x14ac:dyDescent="0.25">
      <c r="A9" s="658" t="s">
        <v>108</v>
      </c>
      <c r="B9" s="668"/>
      <c r="C9" s="669" t="s">
        <v>107</v>
      </c>
      <c r="D9" s="660"/>
      <c r="E9" s="670" t="s">
        <v>106</v>
      </c>
      <c r="F9" s="258" t="s">
        <v>101</v>
      </c>
      <c r="G9" s="260" t="s">
        <v>105</v>
      </c>
      <c r="H9" s="261"/>
      <c r="I9" s="262" t="s">
        <v>104</v>
      </c>
      <c r="J9" s="262" t="s">
        <v>103</v>
      </c>
      <c r="K9" s="278" t="s">
        <v>54</v>
      </c>
      <c r="L9" s="280" t="s">
        <v>102</v>
      </c>
      <c r="M9" s="281"/>
      <c r="N9" s="281"/>
      <c r="O9" s="261"/>
      <c r="P9" s="136" t="s">
        <v>101</v>
      </c>
      <c r="R9" s="1">
        <v>29</v>
      </c>
    </row>
    <row r="10" spans="1:18" ht="42" x14ac:dyDescent="0.25">
      <c r="A10" s="175" t="s">
        <v>102</v>
      </c>
      <c r="B10" s="176" t="s">
        <v>101</v>
      </c>
      <c r="C10" s="176" t="s">
        <v>102</v>
      </c>
      <c r="D10" s="169" t="s">
        <v>101</v>
      </c>
      <c r="E10" s="671"/>
      <c r="F10" s="259"/>
      <c r="G10" s="95" t="s">
        <v>100</v>
      </c>
      <c r="H10" s="96" t="s">
        <v>99</v>
      </c>
      <c r="I10" s="263"/>
      <c r="J10" s="263"/>
      <c r="K10" s="279"/>
      <c r="L10" s="282" t="s">
        <v>98</v>
      </c>
      <c r="M10" s="283"/>
      <c r="N10" s="283"/>
      <c r="O10" s="284"/>
      <c r="P10" s="159">
        <v>0</v>
      </c>
    </row>
    <row r="11" spans="1:18" ht="31.5" x14ac:dyDescent="0.25">
      <c r="A11" s="184" t="s">
        <v>119</v>
      </c>
      <c r="B11" s="227">
        <v>0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1</v>
      </c>
      <c r="J11" s="229">
        <v>0</v>
      </c>
      <c r="K11" s="136"/>
      <c r="L11" s="282" t="s">
        <v>95</v>
      </c>
      <c r="M11" s="283"/>
      <c r="N11" s="283"/>
      <c r="O11" s="284"/>
      <c r="P11" s="159">
        <v>0</v>
      </c>
    </row>
    <row r="12" spans="1:18" ht="30.95" customHeight="1" x14ac:dyDescent="0.25">
      <c r="A12" s="183" t="s">
        <v>94</v>
      </c>
      <c r="B12" s="229">
        <v>1</v>
      </c>
      <c r="C12" s="122" t="s">
        <v>93</v>
      </c>
      <c r="D12" s="159">
        <v>2</v>
      </c>
      <c r="E12" s="183" t="s">
        <v>92</v>
      </c>
      <c r="F12" s="229">
        <v>2</v>
      </c>
      <c r="G12" s="229">
        <v>1</v>
      </c>
      <c r="H12" s="229">
        <v>0</v>
      </c>
      <c r="I12" s="229">
        <v>1</v>
      </c>
      <c r="J12" s="229">
        <v>0</v>
      </c>
      <c r="K12" s="123"/>
      <c r="L12" s="282" t="s">
        <v>91</v>
      </c>
      <c r="M12" s="283"/>
      <c r="N12" s="283"/>
      <c r="O12" s="284"/>
      <c r="P12" s="159">
        <v>1</v>
      </c>
    </row>
    <row r="13" spans="1:18" ht="30.95" customHeight="1" thickBot="1" x14ac:dyDescent="0.3">
      <c r="A13" s="183" t="s">
        <v>90</v>
      </c>
      <c r="B13" s="229">
        <v>4</v>
      </c>
      <c r="C13" s="122" t="s">
        <v>89</v>
      </c>
      <c r="D13" s="159">
        <v>1</v>
      </c>
      <c r="E13" s="183" t="s">
        <v>88</v>
      </c>
      <c r="F13" s="229">
        <v>1</v>
      </c>
      <c r="G13" s="229">
        <v>1</v>
      </c>
      <c r="H13" s="229">
        <v>0</v>
      </c>
      <c r="I13" s="229">
        <f t="shared" ref="I13:I34" si="0">F13-G13</f>
        <v>0</v>
      </c>
      <c r="J13" s="229">
        <f t="shared" ref="J13:J34" si="1">F13-G13</f>
        <v>0</v>
      </c>
      <c r="K13" s="123"/>
      <c r="L13" s="264" t="s">
        <v>87</v>
      </c>
      <c r="M13" s="265"/>
      <c r="N13" s="265"/>
      <c r="O13" s="266"/>
      <c r="P13" s="159">
        <v>1</v>
      </c>
    </row>
    <row r="14" spans="1:18" ht="31.5" customHeight="1" x14ac:dyDescent="0.25">
      <c r="A14" s="183" t="s">
        <v>87</v>
      </c>
      <c r="B14" s="229">
        <v>2</v>
      </c>
      <c r="C14" s="122" t="s">
        <v>86</v>
      </c>
      <c r="D14" s="159">
        <v>2</v>
      </c>
      <c r="E14" s="183" t="s">
        <v>85</v>
      </c>
      <c r="F14" s="229">
        <v>2</v>
      </c>
      <c r="G14" s="229">
        <v>2</v>
      </c>
      <c r="H14" s="229">
        <v>0</v>
      </c>
      <c r="I14" s="229">
        <v>0</v>
      </c>
      <c r="J14" s="229">
        <v>0</v>
      </c>
      <c r="K14" s="123"/>
      <c r="L14" s="642" t="s">
        <v>84</v>
      </c>
      <c r="M14" s="636"/>
      <c r="N14" s="636"/>
      <c r="O14" s="636"/>
      <c r="P14" s="637"/>
    </row>
    <row r="15" spans="1:18" ht="30.95" customHeight="1" x14ac:dyDescent="0.25">
      <c r="A15" s="183" t="s">
        <v>83</v>
      </c>
      <c r="B15" s="229">
        <v>3</v>
      </c>
      <c r="C15" s="122" t="s">
        <v>82</v>
      </c>
      <c r="D15" s="159">
        <v>2</v>
      </c>
      <c r="E15" s="183" t="s">
        <v>81</v>
      </c>
      <c r="F15" s="229">
        <f>3+3+4</f>
        <v>10</v>
      </c>
      <c r="G15" s="229">
        <v>4</v>
      </c>
      <c r="H15" s="229">
        <v>0</v>
      </c>
      <c r="I15" s="229">
        <v>6</v>
      </c>
      <c r="J15" s="229">
        <v>0</v>
      </c>
      <c r="K15" s="123"/>
      <c r="L15" s="658" t="s">
        <v>288</v>
      </c>
      <c r="M15" s="659"/>
      <c r="N15" s="659"/>
      <c r="O15" s="659"/>
      <c r="P15" s="660"/>
    </row>
    <row r="16" spans="1:18" ht="30.95" customHeight="1" x14ac:dyDescent="0.25">
      <c r="A16" s="183" t="s">
        <v>80</v>
      </c>
      <c r="B16" s="229">
        <v>2</v>
      </c>
      <c r="C16" s="122" t="s">
        <v>79</v>
      </c>
      <c r="D16" s="159">
        <v>2</v>
      </c>
      <c r="E16" s="183" t="s">
        <v>78</v>
      </c>
      <c r="F16" s="229">
        <v>2</v>
      </c>
      <c r="G16" s="229">
        <v>2</v>
      </c>
      <c r="H16" s="229">
        <v>0</v>
      </c>
      <c r="I16" s="229">
        <f t="shared" si="0"/>
        <v>0</v>
      </c>
      <c r="J16" s="229">
        <f t="shared" si="1"/>
        <v>0</v>
      </c>
      <c r="K16" s="123"/>
      <c r="L16" s="268" t="s">
        <v>77</v>
      </c>
      <c r="M16" s="661"/>
      <c r="N16" s="269"/>
      <c r="O16" s="139" t="s">
        <v>76</v>
      </c>
      <c r="P16" s="140" t="s">
        <v>75</v>
      </c>
    </row>
    <row r="17" spans="1:21" ht="30.95" customHeight="1" thickBot="1" x14ac:dyDescent="0.3">
      <c r="A17" s="183" t="s">
        <v>74</v>
      </c>
      <c r="B17" s="229">
        <v>1</v>
      </c>
      <c r="C17" s="122" t="s">
        <v>73</v>
      </c>
      <c r="D17" s="159">
        <v>1</v>
      </c>
      <c r="E17" s="183" t="s">
        <v>72</v>
      </c>
      <c r="F17" s="229">
        <v>2</v>
      </c>
      <c r="G17" s="229">
        <v>1</v>
      </c>
      <c r="H17" s="229">
        <v>0</v>
      </c>
      <c r="I17" s="229">
        <f t="shared" si="0"/>
        <v>1</v>
      </c>
      <c r="J17" s="229">
        <v>0</v>
      </c>
      <c r="K17" s="123"/>
      <c r="L17" s="662"/>
      <c r="M17" s="305"/>
      <c r="N17" s="663"/>
      <c r="O17" s="167">
        <v>14</v>
      </c>
      <c r="P17" s="168">
        <v>28</v>
      </c>
    </row>
    <row r="18" spans="1:21" ht="30.95" customHeight="1" x14ac:dyDescent="0.25">
      <c r="A18" s="183" t="s">
        <v>215</v>
      </c>
      <c r="B18" s="229">
        <v>1</v>
      </c>
      <c r="C18" s="122" t="s">
        <v>70</v>
      </c>
      <c r="D18" s="159">
        <v>0</v>
      </c>
      <c r="E18" s="183" t="s">
        <v>69</v>
      </c>
      <c r="F18" s="229">
        <v>0</v>
      </c>
      <c r="G18" s="229">
        <v>0</v>
      </c>
      <c r="H18" s="229">
        <v>0</v>
      </c>
      <c r="I18" s="229">
        <f t="shared" si="0"/>
        <v>0</v>
      </c>
      <c r="J18" s="229">
        <f t="shared" si="1"/>
        <v>0</v>
      </c>
      <c r="K18" s="123"/>
      <c r="L18" s="272" t="s">
        <v>68</v>
      </c>
      <c r="M18" s="273"/>
      <c r="N18" s="273"/>
      <c r="O18" s="274"/>
      <c r="P18" s="189">
        <v>0.29239999999999999</v>
      </c>
    </row>
    <row r="19" spans="1:21" ht="30.95" customHeight="1" x14ac:dyDescent="0.25">
      <c r="A19" s="183" t="s">
        <v>67</v>
      </c>
      <c r="B19" s="229">
        <v>1</v>
      </c>
      <c r="C19" s="122" t="s">
        <v>66</v>
      </c>
      <c r="D19" s="159">
        <v>3</v>
      </c>
      <c r="E19" s="183" t="s">
        <v>147</v>
      </c>
      <c r="F19" s="229">
        <v>1</v>
      </c>
      <c r="G19" s="229">
        <v>1</v>
      </c>
      <c r="H19" s="229">
        <v>0</v>
      </c>
      <c r="I19" s="229">
        <f t="shared" si="0"/>
        <v>0</v>
      </c>
      <c r="J19" s="229">
        <f t="shared" si="1"/>
        <v>0</v>
      </c>
      <c r="K19" s="123"/>
      <c r="L19" s="275" t="s">
        <v>65</v>
      </c>
      <c r="M19" s="276"/>
      <c r="N19" s="276"/>
      <c r="O19" s="277"/>
      <c r="P19" s="190">
        <v>7.0000000000000001E-3</v>
      </c>
    </row>
    <row r="20" spans="1:21" ht="30.95" customHeight="1" x14ac:dyDescent="0.25">
      <c r="A20" s="183" t="s">
        <v>64</v>
      </c>
      <c r="B20" s="229">
        <v>2</v>
      </c>
      <c r="C20" s="122" t="s">
        <v>63</v>
      </c>
      <c r="D20" s="159">
        <v>5</v>
      </c>
      <c r="E20" s="183" t="s">
        <v>62</v>
      </c>
      <c r="F20" s="229">
        <v>3</v>
      </c>
      <c r="G20" s="229">
        <v>2</v>
      </c>
      <c r="H20" s="229">
        <v>0</v>
      </c>
      <c r="I20" s="229">
        <v>0</v>
      </c>
      <c r="J20" s="229">
        <v>1</v>
      </c>
      <c r="K20" s="123"/>
      <c r="L20" s="285" t="s">
        <v>117</v>
      </c>
      <c r="M20" s="286"/>
      <c r="N20" s="286"/>
      <c r="O20" s="287"/>
      <c r="P20" s="736">
        <v>3.6600000000000001E-2</v>
      </c>
      <c r="U20" s="1">
        <v>46811</v>
      </c>
    </row>
    <row r="21" spans="1:21" ht="30.95" customHeight="1" thickBot="1" x14ac:dyDescent="0.3">
      <c r="A21" s="183" t="s">
        <v>61</v>
      </c>
      <c r="B21" s="229">
        <v>2</v>
      </c>
      <c r="C21" s="124" t="s">
        <v>60</v>
      </c>
      <c r="D21" s="160">
        <v>2</v>
      </c>
      <c r="E21" s="183" t="s">
        <v>59</v>
      </c>
      <c r="F21" s="229">
        <v>5</v>
      </c>
      <c r="G21" s="229">
        <v>5</v>
      </c>
      <c r="H21" s="229">
        <v>0</v>
      </c>
      <c r="I21" s="229">
        <f t="shared" si="0"/>
        <v>0</v>
      </c>
      <c r="J21" s="229">
        <f t="shared" si="1"/>
        <v>0</v>
      </c>
      <c r="K21" s="123"/>
      <c r="L21" s="288"/>
      <c r="M21" s="289"/>
      <c r="N21" s="289"/>
      <c r="O21" s="290"/>
      <c r="P21" s="737"/>
    </row>
    <row r="22" spans="1:21" ht="31.5" x14ac:dyDescent="0.25">
      <c r="A22" s="183" t="s">
        <v>58</v>
      </c>
      <c r="B22" s="229">
        <v>0</v>
      </c>
      <c r="C22" s="254" t="s">
        <v>57</v>
      </c>
      <c r="D22" s="255"/>
      <c r="E22" s="183" t="s">
        <v>56</v>
      </c>
      <c r="F22" s="229">
        <v>0</v>
      </c>
      <c r="G22" s="229">
        <v>0</v>
      </c>
      <c r="H22" s="229">
        <v>0</v>
      </c>
      <c r="I22" s="229">
        <f t="shared" si="0"/>
        <v>0</v>
      </c>
      <c r="J22" s="229">
        <f t="shared" si="1"/>
        <v>0</v>
      </c>
      <c r="K22" s="123"/>
      <c r="L22" s="654" t="s">
        <v>55</v>
      </c>
      <c r="M22" s="655"/>
      <c r="N22" s="172" t="s">
        <v>54</v>
      </c>
      <c r="O22" s="226" t="s">
        <v>53</v>
      </c>
      <c r="P22" s="174" t="s">
        <v>52</v>
      </c>
    </row>
    <row r="23" spans="1:21" ht="30.95" customHeight="1" x14ac:dyDescent="0.25">
      <c r="A23" s="183" t="s">
        <v>50</v>
      </c>
      <c r="B23" s="229">
        <v>1</v>
      </c>
      <c r="C23" s="134" t="s">
        <v>49</v>
      </c>
      <c r="D23" s="181">
        <v>0</v>
      </c>
      <c r="E23" s="183" t="s">
        <v>48</v>
      </c>
      <c r="F23" s="229">
        <v>1</v>
      </c>
      <c r="G23" s="229">
        <v>0</v>
      </c>
      <c r="H23" s="229">
        <v>0</v>
      </c>
      <c r="I23" s="229">
        <v>0</v>
      </c>
      <c r="J23" s="229">
        <v>1</v>
      </c>
      <c r="K23" s="123"/>
      <c r="L23" s="228" t="s">
        <v>140</v>
      </c>
      <c r="M23" s="170"/>
      <c r="N23" s="171">
        <v>919106</v>
      </c>
      <c r="O23" s="197">
        <f>O25</f>
        <v>757</v>
      </c>
      <c r="P23" s="196">
        <f>P25</f>
        <v>49752</v>
      </c>
      <c r="Q23" s="9">
        <f>'1403.03.02'!P23</f>
        <v>48257</v>
      </c>
      <c r="R23" s="1">
        <f>O23</f>
        <v>757</v>
      </c>
      <c r="S23" s="1" t="s">
        <v>270</v>
      </c>
    </row>
    <row r="24" spans="1:21" ht="30.95" customHeight="1" x14ac:dyDescent="0.25">
      <c r="A24" s="183" t="s">
        <v>47</v>
      </c>
      <c r="B24" s="229">
        <v>1</v>
      </c>
      <c r="C24" s="121" t="s">
        <v>289</v>
      </c>
      <c r="D24" s="159">
        <v>14</v>
      </c>
      <c r="E24" s="183" t="s">
        <v>46</v>
      </c>
      <c r="F24" s="229">
        <v>0</v>
      </c>
      <c r="G24" s="229">
        <v>0</v>
      </c>
      <c r="H24" s="229">
        <v>0</v>
      </c>
      <c r="I24" s="229">
        <f t="shared" si="0"/>
        <v>0</v>
      </c>
      <c r="J24" s="229">
        <f t="shared" si="1"/>
        <v>0</v>
      </c>
      <c r="K24" s="123"/>
      <c r="L24" s="228" t="s">
        <v>142</v>
      </c>
      <c r="M24" s="170"/>
      <c r="N24" s="171">
        <v>1607694</v>
      </c>
      <c r="O24" s="229">
        <v>390</v>
      </c>
      <c r="P24" s="196">
        <f>Q24+O24</f>
        <v>11120</v>
      </c>
      <c r="Q24" s="9">
        <f>'1403.03.03'!P24</f>
        <v>10730</v>
      </c>
      <c r="R24" s="1">
        <f>O24</f>
        <v>390</v>
      </c>
      <c r="S24" s="1">
        <v>0</v>
      </c>
    </row>
    <row r="25" spans="1:21" ht="30.95" customHeight="1" x14ac:dyDescent="0.25">
      <c r="A25" s="183" t="s">
        <v>45</v>
      </c>
      <c r="B25" s="229">
        <v>1</v>
      </c>
      <c r="C25" s="121"/>
      <c r="D25" s="159"/>
      <c r="E25" s="183" t="s">
        <v>44</v>
      </c>
      <c r="F25" s="229">
        <v>0</v>
      </c>
      <c r="G25" s="229">
        <v>0</v>
      </c>
      <c r="H25" s="229">
        <v>0</v>
      </c>
      <c r="I25" s="229">
        <f t="shared" si="0"/>
        <v>0</v>
      </c>
      <c r="J25" s="229">
        <f t="shared" si="1"/>
        <v>0</v>
      </c>
      <c r="K25" s="123"/>
      <c r="L25" s="295" t="s">
        <v>43</v>
      </c>
      <c r="M25" s="297"/>
      <c r="N25" s="640">
        <v>1726771</v>
      </c>
      <c r="O25" s="645">
        <v>757</v>
      </c>
      <c r="P25" s="718">
        <f>Q26+R26+S26</f>
        <v>49752</v>
      </c>
      <c r="Q25" s="8"/>
    </row>
    <row r="26" spans="1:21" ht="30.95" customHeight="1" x14ac:dyDescent="0.25">
      <c r="A26" s="183" t="s">
        <v>42</v>
      </c>
      <c r="B26" s="229">
        <v>0</v>
      </c>
      <c r="C26" s="121"/>
      <c r="D26" s="159"/>
      <c r="E26" s="183" t="s">
        <v>41</v>
      </c>
      <c r="F26" s="229">
        <v>0</v>
      </c>
      <c r="G26" s="229">
        <v>0</v>
      </c>
      <c r="H26" s="229">
        <v>0</v>
      </c>
      <c r="I26" s="229">
        <f t="shared" si="0"/>
        <v>0</v>
      </c>
      <c r="J26" s="229">
        <f t="shared" si="1"/>
        <v>0</v>
      </c>
      <c r="K26" s="123"/>
      <c r="L26" s="296"/>
      <c r="M26" s="298"/>
      <c r="N26" s="641"/>
      <c r="O26" s="651"/>
      <c r="P26" s="719"/>
      <c r="Q26" s="9" cm="1">
        <f t="array" ref="Q26:Q27">'1403.03.03'!P25:P26</f>
        <v>48995</v>
      </c>
      <c r="R26" s="1">
        <f>O25</f>
        <v>757</v>
      </c>
      <c r="S26" s="192">
        <v>0</v>
      </c>
    </row>
    <row r="27" spans="1:21" ht="30.95" customHeight="1" x14ac:dyDescent="0.25">
      <c r="A27" s="183" t="s">
        <v>40</v>
      </c>
      <c r="B27" s="229">
        <v>1</v>
      </c>
      <c r="C27" s="121"/>
      <c r="D27" s="159"/>
      <c r="E27" s="183" t="s">
        <v>39</v>
      </c>
      <c r="F27" s="229">
        <v>1</v>
      </c>
      <c r="G27" s="229">
        <v>0</v>
      </c>
      <c r="H27" s="229">
        <v>0</v>
      </c>
      <c r="I27" s="229">
        <v>1</v>
      </c>
      <c r="J27" s="229">
        <v>0</v>
      </c>
      <c r="K27" s="123"/>
      <c r="L27" s="295" t="s">
        <v>32</v>
      </c>
      <c r="M27" s="217"/>
      <c r="N27" s="640">
        <v>22850</v>
      </c>
      <c r="O27" s="645">
        <v>0</v>
      </c>
      <c r="P27" s="645">
        <f>Q28+R30</f>
        <v>360</v>
      </c>
      <c r="Q27" s="8">
        <v>0</v>
      </c>
    </row>
    <row r="28" spans="1:21" ht="30.95" customHeight="1" x14ac:dyDescent="0.25">
      <c r="A28" s="183" t="s">
        <v>37</v>
      </c>
      <c r="B28" s="229">
        <v>2</v>
      </c>
      <c r="C28" s="121"/>
      <c r="D28" s="159"/>
      <c r="E28" s="183" t="s">
        <v>36</v>
      </c>
      <c r="F28" s="229">
        <v>0</v>
      </c>
      <c r="G28" s="229">
        <v>0</v>
      </c>
      <c r="H28" s="229">
        <v>0</v>
      </c>
      <c r="I28" s="229">
        <f t="shared" ref="I28:I49" si="2">F28-G28</f>
        <v>0</v>
      </c>
      <c r="J28" s="229">
        <f t="shared" ref="J28:J49" si="3">F28-G28</f>
        <v>0</v>
      </c>
      <c r="K28" s="123"/>
      <c r="L28" s="296"/>
      <c r="M28" s="218"/>
      <c r="N28" s="641"/>
      <c r="O28" s="646"/>
      <c r="P28" s="646"/>
      <c r="Q28" s="9" cm="1">
        <f t="array" ref="Q28:Q29">'1403.02.23'!P29:P30</f>
        <v>360</v>
      </c>
      <c r="R28" s="192">
        <f>O27</f>
        <v>0</v>
      </c>
      <c r="T28" s="192"/>
    </row>
    <row r="29" spans="1:21" ht="30.95" customHeight="1" x14ac:dyDescent="0.25">
      <c r="A29" s="183" t="s">
        <v>34</v>
      </c>
      <c r="B29" s="229">
        <v>4</v>
      </c>
      <c r="C29" s="124"/>
      <c r="D29" s="160"/>
      <c r="E29" s="183" t="s">
        <v>33</v>
      </c>
      <c r="F29" s="229">
        <v>0</v>
      </c>
      <c r="G29" s="229">
        <v>0</v>
      </c>
      <c r="H29" s="229">
        <v>0</v>
      </c>
      <c r="I29" s="229">
        <f t="shared" si="2"/>
        <v>0</v>
      </c>
      <c r="J29" s="229">
        <f t="shared" si="3"/>
        <v>0</v>
      </c>
      <c r="K29" s="123"/>
      <c r="L29" s="295" t="s">
        <v>25</v>
      </c>
      <c r="M29" s="217"/>
      <c r="N29" s="640">
        <v>93822</v>
      </c>
      <c r="O29" s="645" t="s">
        <v>156</v>
      </c>
      <c r="P29" s="645" t="s">
        <v>156</v>
      </c>
      <c r="Q29" s="8">
        <v>0</v>
      </c>
    </row>
    <row r="30" spans="1:21" ht="30.95" customHeight="1" x14ac:dyDescent="0.25">
      <c r="A30" s="183" t="s">
        <v>31</v>
      </c>
      <c r="B30" s="229">
        <v>1</v>
      </c>
      <c r="C30" s="254" t="s">
        <v>30</v>
      </c>
      <c r="D30" s="255"/>
      <c r="E30" s="183" t="s">
        <v>29</v>
      </c>
      <c r="F30" s="229">
        <v>1</v>
      </c>
      <c r="G30" s="229">
        <v>0</v>
      </c>
      <c r="H30" s="229">
        <v>0</v>
      </c>
      <c r="I30" s="229">
        <v>1</v>
      </c>
      <c r="J30" s="229">
        <v>0</v>
      </c>
      <c r="K30" s="123"/>
      <c r="L30" s="296"/>
      <c r="M30" s="218"/>
      <c r="N30" s="641"/>
      <c r="O30" s="646"/>
      <c r="P30" s="646"/>
      <c r="R30" s="192">
        <f>O27</f>
        <v>0</v>
      </c>
    </row>
    <row r="31" spans="1:21" ht="30.95" customHeight="1" x14ac:dyDescent="0.25">
      <c r="A31" s="183" t="s">
        <v>28</v>
      </c>
      <c r="B31" s="229">
        <v>2</v>
      </c>
      <c r="C31" s="647">
        <f>SUM(B11:B33,D11:D21,D23:D25)</f>
        <v>80</v>
      </c>
      <c r="D31" s="304" t="s">
        <v>27</v>
      </c>
      <c r="E31" s="183" t="s">
        <v>26</v>
      </c>
      <c r="F31" s="229">
        <v>0</v>
      </c>
      <c r="G31" s="229">
        <v>0</v>
      </c>
      <c r="H31" s="229">
        <v>0</v>
      </c>
      <c r="I31" s="229">
        <f t="shared" si="2"/>
        <v>0</v>
      </c>
      <c r="J31" s="229">
        <f t="shared" si="3"/>
        <v>0</v>
      </c>
      <c r="K31" s="123"/>
      <c r="L31" s="295" t="s">
        <v>20</v>
      </c>
      <c r="M31" s="217"/>
      <c r="N31" s="640">
        <v>46757</v>
      </c>
      <c r="O31" s="645">
        <v>0</v>
      </c>
      <c r="P31" s="645">
        <v>50</v>
      </c>
      <c r="Q31" s="8"/>
    </row>
    <row r="32" spans="1:21" ht="30.95" customHeight="1" x14ac:dyDescent="0.25">
      <c r="A32" s="183" t="s">
        <v>24</v>
      </c>
      <c r="B32" s="229">
        <v>7</v>
      </c>
      <c r="C32" s="648"/>
      <c r="D32" s="304"/>
      <c r="E32" s="183" t="s">
        <v>23</v>
      </c>
      <c r="F32" s="229">
        <v>1</v>
      </c>
      <c r="G32" s="229">
        <v>1</v>
      </c>
      <c r="H32" s="229">
        <v>0</v>
      </c>
      <c r="I32" s="229">
        <f t="shared" si="2"/>
        <v>0</v>
      </c>
      <c r="J32" s="229">
        <f t="shared" si="3"/>
        <v>0</v>
      </c>
      <c r="K32" s="123"/>
      <c r="L32" s="296"/>
      <c r="M32" s="218"/>
      <c r="N32" s="641"/>
      <c r="O32" s="646"/>
      <c r="P32" s="646"/>
      <c r="Q32" s="9"/>
    </row>
    <row r="33" spans="1:17" ht="30.95" customHeight="1" thickBot="1" x14ac:dyDescent="0.3">
      <c r="A33" s="185" t="s">
        <v>22</v>
      </c>
      <c r="B33" s="230">
        <v>3</v>
      </c>
      <c r="C33" s="649"/>
      <c r="D33" s="305"/>
      <c r="E33" s="183" t="s">
        <v>21</v>
      </c>
      <c r="F33" s="229">
        <v>0</v>
      </c>
      <c r="G33" s="229">
        <v>0</v>
      </c>
      <c r="H33" s="229">
        <v>0</v>
      </c>
      <c r="I33" s="229">
        <f t="shared" si="2"/>
        <v>0</v>
      </c>
      <c r="J33" s="229">
        <f t="shared" si="3"/>
        <v>0</v>
      </c>
      <c r="K33" s="123"/>
      <c r="L33" s="295" t="s">
        <v>165</v>
      </c>
      <c r="M33" s="320" t="s">
        <v>120</v>
      </c>
      <c r="N33" s="640">
        <v>2135</v>
      </c>
      <c r="O33" s="645" t="s">
        <v>156</v>
      </c>
      <c r="P33" s="720" t="s">
        <v>156</v>
      </c>
      <c r="Q33" s="8"/>
    </row>
    <row r="34" spans="1:17" ht="30.95" customHeight="1" x14ac:dyDescent="0.25">
      <c r="A34" s="642" t="s">
        <v>19</v>
      </c>
      <c r="B34" s="636"/>
      <c r="C34" s="636"/>
      <c r="D34" s="636"/>
      <c r="E34" s="183" t="s">
        <v>18</v>
      </c>
      <c r="F34" s="229">
        <v>0</v>
      </c>
      <c r="G34" s="229">
        <v>0</v>
      </c>
      <c r="H34" s="229">
        <v>0</v>
      </c>
      <c r="I34" s="229">
        <f t="shared" si="2"/>
        <v>0</v>
      </c>
      <c r="J34" s="229">
        <f t="shared" si="3"/>
        <v>0</v>
      </c>
      <c r="K34" s="123"/>
      <c r="L34" s="738"/>
      <c r="M34" s="362"/>
      <c r="N34" s="641"/>
      <c r="O34" s="646"/>
      <c r="P34" s="721"/>
      <c r="Q34" s="9"/>
    </row>
    <row r="35" spans="1:17" ht="30.95" customHeight="1" x14ac:dyDescent="0.25">
      <c r="A35" s="313" t="s">
        <v>136</v>
      </c>
      <c r="B35" s="314"/>
      <c r="C35" s="314"/>
      <c r="D35" s="315"/>
      <c r="E35" s="643" t="s">
        <v>17</v>
      </c>
      <c r="F35" s="638">
        <f>SUM(F11:F34)</f>
        <v>37</v>
      </c>
      <c r="G35" s="638">
        <f>SUM(G11:G34)</f>
        <v>24</v>
      </c>
      <c r="H35" s="638">
        <f>SUM(H11:H34)</f>
        <v>0</v>
      </c>
      <c r="I35" s="651">
        <f>SUM(I11:I34)</f>
        <v>11</v>
      </c>
      <c r="J35" s="638">
        <f>SUM(J11:J34)</f>
        <v>2</v>
      </c>
      <c r="K35" s="306">
        <f t="shared" ref="K35" si="4">K11+K12+K13+K14+K15+K16+K17+K18+K19+K20+K21+K22+K23+K24+K25+K26+K27+K28+K29+K30+K31+K32+K33+K34</f>
        <v>0</v>
      </c>
      <c r="L35" s="715" t="s">
        <v>234</v>
      </c>
      <c r="M35" s="714" t="s">
        <v>234</v>
      </c>
      <c r="N35" s="714" t="s">
        <v>234</v>
      </c>
      <c r="O35" s="714" t="s">
        <v>234</v>
      </c>
      <c r="P35" s="715" t="s">
        <v>234</v>
      </c>
      <c r="Q35" s="8"/>
    </row>
    <row r="36" spans="1:17" ht="30.95" customHeight="1" thickBot="1" x14ac:dyDescent="0.3">
      <c r="A36" s="316"/>
      <c r="B36" s="317"/>
      <c r="C36" s="317"/>
      <c r="D36" s="318"/>
      <c r="E36" s="644"/>
      <c r="F36" s="639"/>
      <c r="G36" s="639"/>
      <c r="H36" s="639"/>
      <c r="I36" s="639"/>
      <c r="J36" s="639"/>
      <c r="K36" s="307"/>
      <c r="L36" s="716"/>
      <c r="M36" s="641"/>
      <c r="N36" s="641"/>
      <c r="O36" s="641"/>
      <c r="P36" s="716"/>
      <c r="Q36" s="7"/>
    </row>
    <row r="37" spans="1:17" ht="33" customHeight="1" thickBot="1" x14ac:dyDescent="0.3">
      <c r="A37" s="633" t="s">
        <v>15</v>
      </c>
      <c r="B37" s="634"/>
      <c r="C37" s="634"/>
      <c r="D37" s="634" t="s">
        <v>118</v>
      </c>
      <c r="E37" s="634"/>
      <c r="F37" s="634"/>
      <c r="G37" s="634"/>
      <c r="H37" s="635"/>
      <c r="I37" s="636" t="s">
        <v>14</v>
      </c>
      <c r="J37" s="636"/>
      <c r="K37" s="636"/>
      <c r="L37" s="636"/>
      <c r="M37" s="636"/>
      <c r="N37" s="636"/>
      <c r="O37" s="636"/>
      <c r="P37" s="637"/>
      <c r="Q37" s="2"/>
    </row>
    <row r="38" spans="1:17" s="3" customFormat="1" ht="32.25" hidden="1" customHeight="1" x14ac:dyDescent="0.25">
      <c r="A38" s="97" t="s">
        <v>13</v>
      </c>
      <c r="B38" s="322"/>
      <c r="C38" s="323"/>
      <c r="D38" s="97"/>
      <c r="E38" s="322"/>
      <c r="F38" s="323"/>
      <c r="G38" s="97"/>
      <c r="H38" s="219"/>
      <c r="I38" s="336" t="s">
        <v>12</v>
      </c>
      <c r="J38" s="336"/>
      <c r="K38" s="336"/>
      <c r="L38" s="336"/>
      <c r="M38" s="336"/>
      <c r="N38" s="336"/>
      <c r="O38" s="336"/>
      <c r="P38" s="337"/>
      <c r="Q38" s="4"/>
    </row>
    <row r="39" spans="1:17" s="3" customFormat="1" ht="8.25" hidden="1" customHeight="1" x14ac:dyDescent="0.25">
      <c r="A39" s="97"/>
      <c r="B39" s="322"/>
      <c r="C39" s="323"/>
      <c r="D39" s="97"/>
      <c r="E39" s="322"/>
      <c r="F39" s="323"/>
      <c r="G39" s="97"/>
      <c r="H39" s="219"/>
      <c r="I39" s="325"/>
      <c r="J39" s="325"/>
      <c r="K39" s="325"/>
      <c r="L39" s="325"/>
      <c r="M39" s="325"/>
      <c r="N39" s="325"/>
      <c r="O39" s="325"/>
      <c r="P39" s="326"/>
      <c r="Q39" s="4"/>
    </row>
    <row r="40" spans="1:17" s="3" customFormat="1" ht="30" hidden="1" customHeight="1" x14ac:dyDescent="0.25">
      <c r="A40" s="97" t="s">
        <v>11</v>
      </c>
      <c r="B40" s="322"/>
      <c r="C40" s="323"/>
      <c r="D40" s="99"/>
      <c r="E40" s="324"/>
      <c r="F40" s="323"/>
      <c r="G40" s="97"/>
      <c r="H40" s="219"/>
      <c r="I40" s="325"/>
      <c r="J40" s="325"/>
      <c r="K40" s="325"/>
      <c r="L40" s="325"/>
      <c r="M40" s="325"/>
      <c r="N40" s="325"/>
      <c r="O40" s="325"/>
      <c r="P40" s="326"/>
      <c r="Q40" s="4"/>
    </row>
    <row r="41" spans="1:17" s="3" customFormat="1" ht="30" customHeight="1" x14ac:dyDescent="0.25">
      <c r="A41" s="704" t="s">
        <v>164</v>
      </c>
      <c r="B41" s="705"/>
      <c r="C41" s="705"/>
      <c r="D41" s="631" t="s">
        <v>121</v>
      </c>
      <c r="E41" s="631"/>
      <c r="F41" s="231" t="s">
        <v>124</v>
      </c>
      <c r="G41" s="631" t="s">
        <v>122</v>
      </c>
      <c r="H41" s="632"/>
      <c r="I41" s="357"/>
      <c r="J41" s="357"/>
      <c r="K41" s="357"/>
      <c r="L41" s="357"/>
      <c r="M41" s="357"/>
      <c r="N41" s="357"/>
      <c r="O41" s="357"/>
      <c r="P41" s="358"/>
      <c r="Q41" s="4"/>
    </row>
    <row r="42" spans="1:17" s="3" customFormat="1" ht="30" customHeight="1" x14ac:dyDescent="0.25">
      <c r="A42" s="706" t="s">
        <v>310</v>
      </c>
      <c r="B42" s="707"/>
      <c r="C42" s="707"/>
      <c r="D42" s="624" t="s">
        <v>125</v>
      </c>
      <c r="E42" s="624"/>
      <c r="F42" s="178" t="s">
        <v>123</v>
      </c>
      <c r="G42" s="613"/>
      <c r="H42" s="614"/>
      <c r="I42" s="357"/>
      <c r="J42" s="357"/>
      <c r="K42" s="357"/>
      <c r="L42" s="357"/>
      <c r="M42" s="357"/>
      <c r="N42" s="357"/>
      <c r="O42" s="357"/>
      <c r="P42" s="358"/>
      <c r="Q42" s="4"/>
    </row>
    <row r="43" spans="1:17" s="3" customFormat="1" ht="33.6" customHeight="1" x14ac:dyDescent="0.25">
      <c r="A43" s="706" t="s">
        <v>311</v>
      </c>
      <c r="B43" s="707"/>
      <c r="C43" s="707"/>
      <c r="D43" s="624" t="s">
        <v>126</v>
      </c>
      <c r="E43" s="624"/>
      <c r="F43" s="178" t="s">
        <v>123</v>
      </c>
      <c r="G43" s="613"/>
      <c r="H43" s="614"/>
      <c r="I43" s="357"/>
      <c r="J43" s="357"/>
      <c r="K43" s="357"/>
      <c r="L43" s="357"/>
      <c r="M43" s="357"/>
      <c r="N43" s="357"/>
      <c r="O43" s="357"/>
      <c r="P43" s="358"/>
      <c r="Q43" s="4"/>
    </row>
    <row r="44" spans="1:17" s="3" customFormat="1" ht="30" customHeight="1" x14ac:dyDescent="0.25">
      <c r="A44" s="706" t="s">
        <v>312</v>
      </c>
      <c r="B44" s="707"/>
      <c r="C44" s="707"/>
      <c r="D44" s="624" t="s">
        <v>129</v>
      </c>
      <c r="E44" s="624"/>
      <c r="F44" s="178" t="s">
        <v>123</v>
      </c>
      <c r="G44" s="613"/>
      <c r="H44" s="614"/>
      <c r="I44" s="340"/>
      <c r="J44" s="340"/>
      <c r="K44" s="340"/>
      <c r="L44" s="340"/>
      <c r="M44" s="340"/>
      <c r="N44" s="340"/>
      <c r="O44" s="340"/>
      <c r="P44" s="341"/>
      <c r="Q44" s="4"/>
    </row>
    <row r="45" spans="1:17" s="3" customFormat="1" ht="30" customHeight="1" thickBot="1" x14ac:dyDescent="0.3">
      <c r="A45" s="610"/>
      <c r="B45" s="611"/>
      <c r="C45" s="611"/>
      <c r="D45" s="624" t="s">
        <v>130</v>
      </c>
      <c r="E45" s="624"/>
      <c r="F45" s="178" t="s">
        <v>123</v>
      </c>
      <c r="G45" s="613"/>
      <c r="H45" s="614"/>
      <c r="I45" s="340"/>
      <c r="J45" s="340"/>
      <c r="K45" s="340"/>
      <c r="L45" s="340"/>
      <c r="M45" s="340"/>
      <c r="N45" s="340"/>
      <c r="O45" s="340"/>
      <c r="P45" s="341"/>
      <c r="Q45" s="4"/>
    </row>
    <row r="46" spans="1:17" s="5" customFormat="1" ht="30" customHeight="1" thickBot="1" x14ac:dyDescent="0.3">
      <c r="A46" s="610"/>
      <c r="B46" s="611"/>
      <c r="C46" s="611"/>
      <c r="D46" s="624" t="s">
        <v>128</v>
      </c>
      <c r="E46" s="624"/>
      <c r="F46" s="178" t="s">
        <v>123</v>
      </c>
      <c r="G46" s="613"/>
      <c r="H46" s="614"/>
      <c r="I46" s="622" t="s">
        <v>10</v>
      </c>
      <c r="J46" s="622"/>
      <c r="K46" s="622"/>
      <c r="L46" s="622"/>
      <c r="M46" s="622"/>
      <c r="N46" s="622"/>
      <c r="O46" s="622"/>
      <c r="P46" s="623"/>
      <c r="Q46" s="6"/>
    </row>
    <row r="47" spans="1:17" s="3" customFormat="1" ht="26.25" hidden="1" customHeight="1" x14ac:dyDescent="0.25">
      <c r="A47" s="610"/>
      <c r="B47" s="611"/>
      <c r="C47" s="611"/>
      <c r="D47" s="624"/>
      <c r="E47" s="624"/>
      <c r="F47" s="179"/>
      <c r="G47" s="613"/>
      <c r="H47" s="614"/>
      <c r="I47" s="622" t="s">
        <v>9</v>
      </c>
      <c r="J47" s="622"/>
      <c r="K47" s="622"/>
      <c r="L47" s="622"/>
      <c r="M47" s="622"/>
      <c r="N47" s="622"/>
      <c r="O47" s="622"/>
      <c r="P47" s="623"/>
      <c r="Q47" s="4"/>
    </row>
    <row r="48" spans="1:17" s="3" customFormat="1" ht="26.25" hidden="1" customHeight="1" x14ac:dyDescent="0.25">
      <c r="A48" s="610"/>
      <c r="B48" s="611"/>
      <c r="C48" s="611"/>
      <c r="D48" s="624"/>
      <c r="E48" s="624"/>
      <c r="F48" s="179"/>
      <c r="G48" s="613"/>
      <c r="H48" s="614"/>
      <c r="I48" s="325"/>
      <c r="J48" s="325"/>
      <c r="K48" s="325"/>
      <c r="L48" s="325"/>
      <c r="M48" s="325"/>
      <c r="N48" s="325"/>
      <c r="O48" s="325"/>
      <c r="P48" s="326"/>
      <c r="Q48" s="4"/>
    </row>
    <row r="49" spans="1:17" s="3" customFormat="1" ht="30" customHeight="1" x14ac:dyDescent="0.25">
      <c r="A49" s="610"/>
      <c r="B49" s="611"/>
      <c r="C49" s="611"/>
      <c r="D49" s="624" t="s">
        <v>127</v>
      </c>
      <c r="E49" s="624"/>
      <c r="F49" s="180" t="s">
        <v>131</v>
      </c>
      <c r="G49" s="613"/>
      <c r="H49" s="614"/>
      <c r="I49" s="722" t="s">
        <v>293</v>
      </c>
      <c r="J49" s="695"/>
      <c r="K49" s="695"/>
      <c r="L49" s="695"/>
      <c r="M49" s="695"/>
      <c r="N49" s="695"/>
      <c r="O49" s="695"/>
      <c r="P49" s="696"/>
      <c r="Q49" s="4"/>
    </row>
    <row r="50" spans="1:17" s="3" customFormat="1" ht="34.5" hidden="1" customHeight="1" x14ac:dyDescent="0.25">
      <c r="A50" s="610"/>
      <c r="B50" s="611"/>
      <c r="C50" s="611"/>
      <c r="D50" s="612"/>
      <c r="E50" s="612"/>
      <c r="F50" s="179"/>
      <c r="G50" s="613"/>
      <c r="H50" s="614"/>
      <c r="I50" s="723"/>
      <c r="J50" s="697"/>
      <c r="K50" s="697"/>
      <c r="L50" s="697"/>
      <c r="M50" s="697"/>
      <c r="N50" s="697"/>
      <c r="O50" s="697"/>
      <c r="P50" s="698"/>
      <c r="Q50" s="4"/>
    </row>
    <row r="51" spans="1:17" s="3" customFormat="1" ht="27" hidden="1" customHeight="1" thickBot="1" x14ac:dyDescent="0.3">
      <c r="A51" s="610"/>
      <c r="B51" s="611"/>
      <c r="C51" s="611"/>
      <c r="D51" s="612"/>
      <c r="E51" s="612"/>
      <c r="F51" s="179"/>
      <c r="G51" s="613"/>
      <c r="H51" s="614"/>
      <c r="I51" s="234"/>
      <c r="J51" s="232"/>
      <c r="K51" s="232"/>
      <c r="L51" s="232"/>
      <c r="M51" s="232"/>
      <c r="N51" s="232"/>
      <c r="O51" s="232"/>
      <c r="P51" s="233"/>
      <c r="Q51" s="4"/>
    </row>
    <row r="52" spans="1:17" s="3" customFormat="1" ht="30" customHeight="1" x14ac:dyDescent="0.25">
      <c r="A52" s="610"/>
      <c r="B52" s="611"/>
      <c r="C52" s="611"/>
      <c r="D52" s="612"/>
      <c r="E52" s="612"/>
      <c r="F52" s="179"/>
      <c r="G52" s="613"/>
      <c r="H52" s="614"/>
      <c r="I52" s="724"/>
      <c r="J52" s="725"/>
      <c r="K52" s="725"/>
      <c r="L52" s="725"/>
      <c r="M52" s="725"/>
      <c r="N52" s="725"/>
      <c r="O52" s="725"/>
      <c r="P52" s="726"/>
      <c r="Q52" s="4"/>
    </row>
    <row r="53" spans="1:17" ht="30" customHeight="1" x14ac:dyDescent="0.25">
      <c r="A53" s="610"/>
      <c r="B53" s="611"/>
      <c r="C53" s="611"/>
      <c r="D53" s="612"/>
      <c r="E53" s="612"/>
      <c r="F53" s="179"/>
      <c r="G53" s="613"/>
      <c r="H53" s="614"/>
      <c r="I53" s="724"/>
      <c r="J53" s="725"/>
      <c r="K53" s="725"/>
      <c r="L53" s="725"/>
      <c r="M53" s="725"/>
      <c r="N53" s="725"/>
      <c r="O53" s="725"/>
      <c r="P53" s="726"/>
      <c r="Q53" s="2"/>
    </row>
    <row r="54" spans="1:17" ht="32.25" hidden="1" customHeight="1" x14ac:dyDescent="0.25">
      <c r="A54" s="610"/>
      <c r="B54" s="611"/>
      <c r="C54" s="611"/>
      <c r="D54" s="612"/>
      <c r="E54" s="612"/>
      <c r="F54" s="179"/>
      <c r="G54" s="613"/>
      <c r="H54" s="614"/>
      <c r="I54" s="400"/>
      <c r="J54" s="357"/>
      <c r="K54" s="357"/>
      <c r="L54" s="357"/>
      <c r="M54" s="357"/>
      <c r="N54" s="357"/>
      <c r="O54" s="357"/>
      <c r="P54" s="358"/>
      <c r="Q54" s="2"/>
    </row>
    <row r="55" spans="1:17" ht="32.25" hidden="1" customHeight="1" x14ac:dyDescent="0.25">
      <c r="A55" s="610"/>
      <c r="B55" s="611"/>
      <c r="C55" s="611"/>
      <c r="D55" s="612"/>
      <c r="E55" s="612"/>
      <c r="F55" s="179"/>
      <c r="G55" s="613"/>
      <c r="H55" s="614"/>
      <c r="I55" s="730"/>
      <c r="J55" s="353"/>
      <c r="K55" s="353"/>
      <c r="L55" s="353"/>
      <c r="M55" s="353"/>
      <c r="N55" s="353"/>
      <c r="O55" s="353"/>
      <c r="P55" s="354"/>
      <c r="Q55" s="2"/>
    </row>
    <row r="56" spans="1:17" ht="32.25" hidden="1" customHeight="1" x14ac:dyDescent="0.25">
      <c r="A56" s="610"/>
      <c r="B56" s="611"/>
      <c r="C56" s="611"/>
      <c r="D56" s="612"/>
      <c r="E56" s="612"/>
      <c r="F56" s="179"/>
      <c r="G56" s="613"/>
      <c r="H56" s="614"/>
      <c r="I56" s="730"/>
      <c r="J56" s="353"/>
      <c r="K56" s="353"/>
      <c r="L56" s="353"/>
      <c r="M56" s="353"/>
      <c r="N56" s="353"/>
      <c r="O56" s="353"/>
      <c r="P56" s="354"/>
      <c r="Q56" s="2"/>
    </row>
    <row r="57" spans="1:17" ht="28.5" customHeight="1" x14ac:dyDescent="0.25">
      <c r="A57" s="610"/>
      <c r="B57" s="611"/>
      <c r="C57" s="611"/>
      <c r="D57" s="612"/>
      <c r="E57" s="612"/>
      <c r="F57" s="179"/>
      <c r="G57" s="613"/>
      <c r="H57" s="614"/>
      <c r="I57" s="727"/>
      <c r="J57" s="728"/>
      <c r="K57" s="728"/>
      <c r="L57" s="728"/>
      <c r="M57" s="728"/>
      <c r="N57" s="728"/>
      <c r="O57" s="728"/>
      <c r="P57" s="729"/>
      <c r="Q57" s="2"/>
    </row>
    <row r="58" spans="1:17" ht="31.5" customHeight="1" x14ac:dyDescent="0.25">
      <c r="A58" s="610"/>
      <c r="B58" s="611"/>
      <c r="C58" s="611"/>
      <c r="D58" s="612"/>
      <c r="E58" s="612"/>
      <c r="F58" s="179"/>
      <c r="G58" s="613"/>
      <c r="H58" s="614"/>
      <c r="I58" s="400"/>
      <c r="J58" s="357"/>
      <c r="K58" s="357"/>
      <c r="L58" s="357"/>
      <c r="M58" s="357"/>
      <c r="N58" s="357"/>
      <c r="O58" s="357"/>
      <c r="P58" s="358"/>
      <c r="Q58" s="2"/>
    </row>
    <row r="59" spans="1:17" ht="30" customHeight="1" thickBot="1" x14ac:dyDescent="0.3">
      <c r="A59" s="610"/>
      <c r="B59" s="611"/>
      <c r="C59" s="611"/>
      <c r="D59" s="612"/>
      <c r="E59" s="612"/>
      <c r="F59" s="179"/>
      <c r="G59" s="613"/>
      <c r="H59" s="614"/>
      <c r="I59" s="355"/>
      <c r="J59" s="355"/>
      <c r="K59" s="355"/>
      <c r="L59" s="355"/>
      <c r="M59" s="355"/>
      <c r="N59" s="355"/>
      <c r="O59" s="355"/>
      <c r="P59" s="356"/>
      <c r="Q59" s="2"/>
    </row>
    <row r="60" spans="1:17" ht="30" customHeight="1" thickBot="1" x14ac:dyDescent="0.3">
      <c r="A60" s="615"/>
      <c r="B60" s="616"/>
      <c r="C60" s="617"/>
      <c r="D60" s="618"/>
      <c r="E60" s="619"/>
      <c r="F60" s="179"/>
      <c r="G60" s="620"/>
      <c r="H60" s="621"/>
      <c r="I60" s="622" t="s">
        <v>9</v>
      </c>
      <c r="J60" s="622"/>
      <c r="K60" s="622"/>
      <c r="L60" s="622"/>
      <c r="M60" s="622"/>
      <c r="N60" s="622"/>
      <c r="O60" s="622"/>
      <c r="P60" s="623"/>
      <c r="Q60" s="2"/>
    </row>
    <row r="61" spans="1:17" ht="33.75" hidden="1" customHeight="1" thickBot="1" x14ac:dyDescent="0.3">
      <c r="A61" s="399"/>
      <c r="B61" s="336"/>
      <c r="C61" s="336"/>
      <c r="D61" s="336"/>
      <c r="E61" s="336"/>
      <c r="F61" s="336"/>
      <c r="G61" s="336"/>
      <c r="H61" s="337"/>
      <c r="I61" s="357" t="s">
        <v>171</v>
      </c>
      <c r="J61" s="357"/>
      <c r="K61" s="357"/>
      <c r="L61" s="357"/>
      <c r="M61" s="357"/>
      <c r="N61" s="357"/>
      <c r="O61" s="357"/>
      <c r="P61" s="358"/>
      <c r="Q61" s="2"/>
    </row>
    <row r="62" spans="1:17" ht="37.5" hidden="1" customHeight="1" thickBot="1" x14ac:dyDescent="0.3">
      <c r="A62" s="602"/>
      <c r="B62" s="603"/>
      <c r="C62" s="603"/>
      <c r="D62" s="603"/>
      <c r="E62" s="603"/>
      <c r="F62" s="603"/>
      <c r="G62" s="603"/>
      <c r="H62" s="604"/>
      <c r="I62" s="357" t="s">
        <v>172</v>
      </c>
      <c r="J62" s="357"/>
      <c r="K62" s="357"/>
      <c r="L62" s="357"/>
      <c r="M62" s="357"/>
      <c r="N62" s="357"/>
      <c r="O62" s="357"/>
      <c r="P62" s="358"/>
      <c r="Q62" s="2"/>
    </row>
    <row r="63" spans="1:17" ht="27.75" customHeight="1" thickBot="1" x14ac:dyDescent="0.3">
      <c r="A63" s="157" t="s">
        <v>8</v>
      </c>
      <c r="B63" s="605" t="s">
        <v>7</v>
      </c>
      <c r="C63" s="606"/>
      <c r="D63" s="605" t="s">
        <v>6</v>
      </c>
      <c r="E63" s="606"/>
      <c r="F63" s="607"/>
      <c r="G63" s="608"/>
      <c r="H63" s="609"/>
      <c r="I63" s="711" t="s">
        <v>313</v>
      </c>
      <c r="J63" s="711"/>
      <c r="K63" s="711"/>
      <c r="L63" s="711"/>
      <c r="M63" s="711"/>
      <c r="N63" s="711"/>
      <c r="O63" s="711"/>
      <c r="P63" s="712"/>
      <c r="Q63" s="2"/>
    </row>
    <row r="64" spans="1:17" ht="30" customHeight="1" x14ac:dyDescent="0.25">
      <c r="A64" s="110" t="s">
        <v>5</v>
      </c>
      <c r="B64" s="595">
        <v>5</v>
      </c>
      <c r="C64" s="688"/>
      <c r="D64" s="689">
        <v>0</v>
      </c>
      <c r="E64" s="690"/>
      <c r="F64" s="595">
        <v>0</v>
      </c>
      <c r="G64" s="596"/>
      <c r="H64" s="597"/>
      <c r="I64" s="711" t="s">
        <v>314</v>
      </c>
      <c r="J64" s="711"/>
      <c r="K64" s="711"/>
      <c r="L64" s="711"/>
      <c r="M64" s="711"/>
      <c r="N64" s="711"/>
      <c r="O64" s="711"/>
      <c r="P64" s="712"/>
      <c r="Q64" s="2"/>
    </row>
    <row r="65" spans="1:18" ht="30" customHeight="1" x14ac:dyDescent="0.25">
      <c r="A65" s="111" t="s">
        <v>4</v>
      </c>
      <c r="B65" s="680">
        <v>215</v>
      </c>
      <c r="C65" s="681"/>
      <c r="D65" s="680">
        <v>40.5</v>
      </c>
      <c r="E65" s="681"/>
      <c r="F65" s="680"/>
      <c r="G65" s="682"/>
      <c r="H65" s="683"/>
      <c r="I65" s="711" t="s">
        <v>315</v>
      </c>
      <c r="J65" s="711"/>
      <c r="K65" s="711"/>
      <c r="L65" s="711"/>
      <c r="M65" s="711"/>
      <c r="N65" s="711"/>
      <c r="O65" s="711"/>
      <c r="P65" s="712"/>
      <c r="Q65" s="2"/>
    </row>
    <row r="66" spans="1:18" ht="30" customHeight="1" x14ac:dyDescent="0.25">
      <c r="A66" s="111" t="s">
        <v>3</v>
      </c>
      <c r="B66" s="680">
        <v>210</v>
      </c>
      <c r="C66" s="681"/>
      <c r="D66" s="699">
        <v>38</v>
      </c>
      <c r="E66" s="699"/>
      <c r="F66" s="699"/>
      <c r="G66" s="699"/>
      <c r="H66" s="700"/>
      <c r="I66" s="711"/>
      <c r="J66" s="711"/>
      <c r="K66" s="711"/>
      <c r="L66" s="711"/>
      <c r="M66" s="711"/>
      <c r="N66" s="711"/>
      <c r="O66" s="711"/>
      <c r="P66" s="712"/>
      <c r="Q66" s="2"/>
      <c r="R66" s="1">
        <v>6550</v>
      </c>
    </row>
    <row r="67" spans="1:18" ht="34.5" customHeight="1" thickBot="1" x14ac:dyDescent="0.3">
      <c r="A67" s="112" t="s">
        <v>2</v>
      </c>
      <c r="B67" s="684">
        <f>B65-B66</f>
        <v>5</v>
      </c>
      <c r="C67" s="685"/>
      <c r="D67" s="701">
        <f>D65-D66</f>
        <v>2.5</v>
      </c>
      <c r="E67" s="701"/>
      <c r="F67" s="701"/>
      <c r="G67" s="701"/>
      <c r="H67" s="702"/>
      <c r="I67" s="739"/>
      <c r="J67" s="711"/>
      <c r="K67" s="711"/>
      <c r="L67" s="711"/>
      <c r="M67" s="711"/>
      <c r="N67" s="711"/>
      <c r="O67" s="711"/>
      <c r="P67" s="712"/>
      <c r="Q67" s="2"/>
    </row>
    <row r="68" spans="1:18" ht="34.5" customHeight="1" x14ac:dyDescent="0.25">
      <c r="A68" s="584" t="s">
        <v>183</v>
      </c>
      <c r="B68" s="585"/>
      <c r="C68" s="585"/>
      <c r="D68" s="585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6"/>
      <c r="Q68" s="2"/>
    </row>
    <row r="69" spans="1:18" ht="29.25" customHeight="1" x14ac:dyDescent="0.25">
      <c r="A69" s="368"/>
      <c r="B69" s="369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70"/>
      <c r="Q69" s="2"/>
    </row>
    <row r="70" spans="1:18" ht="29.25" customHeight="1" x14ac:dyDescent="0.25">
      <c r="A70" s="733"/>
      <c r="B70" s="734"/>
      <c r="C70" s="734"/>
      <c r="D70" s="734"/>
      <c r="E70" s="734"/>
      <c r="F70" s="734"/>
      <c r="G70" s="734"/>
      <c r="H70" s="734"/>
      <c r="I70" s="734"/>
      <c r="J70" s="734"/>
      <c r="K70" s="734"/>
      <c r="L70" s="734"/>
      <c r="M70" s="734"/>
      <c r="N70" s="734"/>
      <c r="O70" s="734"/>
      <c r="P70" s="735"/>
      <c r="Q70" s="2"/>
    </row>
    <row r="71" spans="1:18" ht="29.25" hidden="1" customHeight="1" x14ac:dyDescent="0.25">
      <c r="A71" s="371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3"/>
      <c r="Q71" s="2"/>
    </row>
    <row r="72" spans="1:18" ht="30.75" hidden="1" customHeight="1" x14ac:dyDescent="0.25">
      <c r="A72" s="374"/>
      <c r="B72" s="375"/>
      <c r="C72" s="375"/>
      <c r="D72" s="375"/>
      <c r="E72" s="375"/>
      <c r="F72" s="375"/>
      <c r="G72" s="375"/>
      <c r="H72" s="375"/>
      <c r="I72" s="375"/>
      <c r="J72" s="375"/>
      <c r="K72" s="375"/>
      <c r="L72" s="375"/>
      <c r="M72" s="375"/>
      <c r="N72" s="375"/>
      <c r="O72" s="375"/>
      <c r="P72" s="376"/>
      <c r="Q72" s="2"/>
    </row>
    <row r="73" spans="1:18" ht="30.75" hidden="1" customHeight="1" x14ac:dyDescent="0.25">
      <c r="A73" s="371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3"/>
      <c r="Q73" s="2"/>
    </row>
    <row r="74" spans="1:18" ht="51" customHeight="1" x14ac:dyDescent="0.25">
      <c r="A74" s="581" t="s">
        <v>170</v>
      </c>
      <c r="B74" s="582"/>
      <c r="C74" s="582"/>
      <c r="D74" s="582"/>
      <c r="E74" s="582"/>
      <c r="F74" s="582"/>
      <c r="G74" s="582"/>
      <c r="H74" s="582"/>
      <c r="I74" s="582"/>
      <c r="J74" s="582"/>
      <c r="K74" s="582"/>
      <c r="L74" s="582"/>
      <c r="M74" s="582"/>
      <c r="N74" s="582"/>
      <c r="O74" s="582"/>
      <c r="P74" s="583"/>
      <c r="Q74" s="2"/>
    </row>
    <row r="76" spans="1:18" ht="46.5" customHeight="1" x14ac:dyDescent="0.25">
      <c r="A76" s="359"/>
      <c r="B76" s="360"/>
      <c r="C76" s="360"/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1"/>
    </row>
    <row r="77" spans="1:18" ht="26.25" x14ac:dyDescent="0.25">
      <c r="A77" s="359"/>
      <c r="B77" s="360"/>
      <c r="C77" s="360"/>
      <c r="D77" s="360"/>
      <c r="E77" s="360"/>
      <c r="F77" s="360"/>
      <c r="G77" s="360"/>
      <c r="H77" s="360"/>
      <c r="I77" s="360"/>
      <c r="J77" s="360"/>
      <c r="K77" s="360"/>
      <c r="L77" s="360"/>
      <c r="M77" s="360"/>
      <c r="N77" s="360"/>
      <c r="O77" s="360"/>
      <c r="P77" s="361"/>
    </row>
    <row r="223" spans="12:12" x14ac:dyDescent="0.2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P31:P32"/>
    <mergeCell ref="L33:L34"/>
    <mergeCell ref="M33:M34"/>
    <mergeCell ref="N33:N34"/>
    <mergeCell ref="O33:O34"/>
    <mergeCell ref="P33:P34"/>
    <mergeCell ref="C30:D30"/>
    <mergeCell ref="C31:C33"/>
    <mergeCell ref="D31:D33"/>
    <mergeCell ref="L31:L32"/>
    <mergeCell ref="N31:N32"/>
    <mergeCell ref="O31:O32"/>
    <mergeCell ref="L27:L28"/>
    <mergeCell ref="N27:N28"/>
    <mergeCell ref="O27:O28"/>
    <mergeCell ref="P27:P28"/>
    <mergeCell ref="L29:L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2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28</vt:i4>
      </vt:variant>
    </vt:vector>
  </HeadingPairs>
  <TitlesOfParts>
    <vt:vector size="56" baseType="lpstr">
      <vt:lpstr>1403.02.06</vt:lpstr>
      <vt:lpstr>1402.12.25</vt:lpstr>
      <vt:lpstr>1403.02.09</vt:lpstr>
      <vt:lpstr>1403.02.11</vt:lpstr>
      <vt:lpstr>1403.02.12</vt:lpstr>
      <vt:lpstr>1403.02.13</vt:lpstr>
      <vt:lpstr>1403.02.14</vt:lpstr>
      <vt:lpstr>1403.02.15</vt:lpstr>
      <vt:lpstr>1403.02.16</vt:lpstr>
      <vt:lpstr>1403.02.17</vt:lpstr>
      <vt:lpstr>1403.02.18</vt:lpstr>
      <vt:lpstr>1403.02.19</vt:lpstr>
      <vt:lpstr>1403.02.20</vt:lpstr>
      <vt:lpstr>1403.02.21</vt:lpstr>
      <vt:lpstr>1403.02.22</vt:lpstr>
      <vt:lpstr>1403.02.23</vt:lpstr>
      <vt:lpstr>1403.02.24</vt:lpstr>
      <vt:lpstr>1403.02.25</vt:lpstr>
      <vt:lpstr>1403.02.26</vt:lpstr>
      <vt:lpstr>1403.02.27</vt:lpstr>
      <vt:lpstr>1403.02.28</vt:lpstr>
      <vt:lpstr>1403.02.29</vt:lpstr>
      <vt:lpstr>1403.02.30</vt:lpstr>
      <vt:lpstr>1403.02.31</vt:lpstr>
      <vt:lpstr>1403.03.01</vt:lpstr>
      <vt:lpstr>1403.03.02</vt:lpstr>
      <vt:lpstr>1403.03.03</vt:lpstr>
      <vt:lpstr>1403.03.04</vt:lpstr>
      <vt:lpstr>'1402.12.25'!Print_Area</vt:lpstr>
      <vt:lpstr>'1403.02.06'!Print_Area</vt:lpstr>
      <vt:lpstr>'1403.02.09'!Print_Area</vt:lpstr>
      <vt:lpstr>'1403.02.11'!Print_Area</vt:lpstr>
      <vt:lpstr>'1403.02.12'!Print_Area</vt:lpstr>
      <vt:lpstr>'1403.02.13'!Print_Area</vt:lpstr>
      <vt:lpstr>'1403.02.14'!Print_Area</vt:lpstr>
      <vt:lpstr>'1403.02.15'!Print_Area</vt:lpstr>
      <vt:lpstr>'1403.02.16'!Print_Area</vt:lpstr>
      <vt:lpstr>'1403.02.17'!Print_Area</vt:lpstr>
      <vt:lpstr>'1403.02.18'!Print_Area</vt:lpstr>
      <vt:lpstr>'1403.02.19'!Print_Area</vt:lpstr>
      <vt:lpstr>'1403.02.20'!Print_Area</vt:lpstr>
      <vt:lpstr>'1403.02.21'!Print_Area</vt:lpstr>
      <vt:lpstr>'1403.02.22'!Print_Area</vt:lpstr>
      <vt:lpstr>'1403.02.23'!Print_Area</vt:lpstr>
      <vt:lpstr>'1403.02.24'!Print_Area</vt:lpstr>
      <vt:lpstr>'1403.02.25'!Print_Area</vt:lpstr>
      <vt:lpstr>'1403.02.26'!Print_Area</vt:lpstr>
      <vt:lpstr>'1403.02.27'!Print_Area</vt:lpstr>
      <vt:lpstr>'1403.02.28'!Print_Area</vt:lpstr>
      <vt:lpstr>'1403.02.29'!Print_Area</vt:lpstr>
      <vt:lpstr>'1403.02.30'!Print_Area</vt:lpstr>
      <vt:lpstr>'1403.02.31'!Print_Area</vt:lpstr>
      <vt:lpstr>'1403.03.01'!Print_Area</vt:lpstr>
      <vt:lpstr>'1403.03.02'!Print_Area</vt:lpstr>
      <vt:lpstr>'1403.03.03'!Print_Area</vt:lpstr>
      <vt:lpstr>'1403.03.04'!Print_Area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Waysa Company</dc:creator>
  <cp:lastModifiedBy>Behnam Zarei</cp:lastModifiedBy>
  <cp:lastPrinted>2024-05-25T11:57:38Z</cp:lastPrinted>
  <dcterms:created xsi:type="dcterms:W3CDTF">2024-02-04T08:50:23Z</dcterms:created>
  <dcterms:modified xsi:type="dcterms:W3CDTF">2024-05-25T11:58:36Z</dcterms:modified>
</cp:coreProperties>
</file>