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rzo\Downloads\"/>
    </mc:Choice>
  </mc:AlternateContent>
  <xr:revisionPtr revIDLastSave="0" documentId="13_ncr:1_{F42A848F-C509-472C-BA4F-00DE31E4D281}" xr6:coauthVersionLast="47" xr6:coauthVersionMax="47" xr10:uidLastSave="{00000000-0000-0000-0000-000000000000}"/>
  <bookViews>
    <workbookView xWindow="-64845" yWindow="-285" windowWidth="25635" windowHeight="14670" xr2:uid="{00000000-000D-0000-FFFF-FFFF00000000}"/>
  </bookViews>
  <sheets>
    <sheet name="Blanco" sheetId="2" r:id="rId1"/>
    <sheet name="Info tabel" sheetId="3" r:id="rId2"/>
  </sheets>
  <definedNames>
    <definedName name="_xlnm.Print_Area" localSheetId="0">Blanco!$A$1:$N$58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3" l="1"/>
  <c r="G42" i="2"/>
  <c r="M41" i="2"/>
  <c r="M42" i="2"/>
  <c r="M43" i="2"/>
  <c r="M44" i="2"/>
  <c r="M40" i="2"/>
  <c r="G41" i="2"/>
  <c r="AA3" i="3"/>
  <c r="AA2" i="3"/>
  <c r="M26" i="2"/>
  <c r="M25" i="2"/>
  <c r="S3" i="3"/>
  <c r="S4" i="3"/>
  <c r="S2" i="3"/>
  <c r="J3" i="3"/>
  <c r="I13" i="2" s="1"/>
  <c r="J4" i="3"/>
  <c r="I14" i="2" s="1"/>
  <c r="J5" i="3"/>
  <c r="I16" i="2" s="1"/>
  <c r="J6" i="3"/>
  <c r="I17" i="2" s="1"/>
  <c r="J7" i="3"/>
  <c r="I18" i="2" s="1"/>
  <c r="J8" i="3"/>
  <c r="I19" i="2" s="1"/>
  <c r="J9" i="3"/>
  <c r="I20" i="2" s="1"/>
  <c r="J10" i="3"/>
  <c r="I21" i="2" s="1"/>
  <c r="J2" i="3"/>
  <c r="I12" i="2" s="1"/>
  <c r="G45" i="2" l="1"/>
  <c r="G51" i="2"/>
  <c r="I52" i="2" s="1"/>
  <c r="I53" i="2" s="1"/>
  <c r="M31" i="2"/>
  <c r="G31" i="2"/>
  <c r="G34" i="2" s="1"/>
  <c r="G11" i="2"/>
  <c r="I7" i="2"/>
  <c r="G56" i="2" s="1"/>
  <c r="G7" i="2"/>
  <c r="G55" i="2" l="1"/>
  <c r="G10" i="2"/>
  <c r="O31" i="2"/>
  <c r="I56" i="2"/>
  <c r="I57" i="2" s="1"/>
  <c r="E47" i="2"/>
  <c r="M45" i="2"/>
  <c r="O45" i="2" s="1"/>
  <c r="G16" i="2"/>
  <c r="G22" i="2" s="1"/>
  <c r="G33" i="2" s="1"/>
  <c r="G35" i="2" s="1"/>
  <c r="E46" i="2" s="1"/>
  <c r="E48" i="2" s="1"/>
</calcChain>
</file>

<file path=xl/sharedStrings.xml><?xml version="1.0" encoding="utf-8"?>
<sst xmlns="http://schemas.openxmlformats.org/spreadsheetml/2006/main" count="189" uniqueCount="110">
  <si>
    <t>Winst van het boekjaar nà belastingen</t>
  </si>
  <si>
    <t>%</t>
  </si>
  <si>
    <t>Cashflow uit operationele activiteiten:</t>
  </si>
  <si>
    <t>Toename/afname van operationele passiva:</t>
  </si>
  <si>
    <t>Cashflow uit investeringsactiviteiten:</t>
  </si>
  <si>
    <t>IS VRIJE CASHFLOW</t>
  </si>
  <si>
    <t>Afname schulden op meer dan 1 jaar</t>
  </si>
  <si>
    <t>Vrije cashflow</t>
  </si>
  <si>
    <t>Cashflow uit financieringsactiviteiten</t>
  </si>
  <si>
    <t>TOTALE CASHFLOW</t>
  </si>
  <si>
    <t>OFWEL:</t>
  </si>
  <si>
    <t>x100=</t>
  </si>
  <si>
    <t>Vorig boekjaar</t>
  </si>
  <si>
    <t>Huidig boekjaar</t>
  </si>
  <si>
    <t>Toename (-) van operationele activa korte termijn</t>
  </si>
  <si>
    <t>Cashflow uit operationele activiteiten</t>
  </si>
  <si>
    <t>(zijn voorraden en bestell.in uitvoering + vorderingen ten hoogste 1 jaar + overlop. rek.)</t>
  </si>
  <si>
    <t>(Potentiële operationele cashflow)</t>
  </si>
  <si>
    <t>mutatie</t>
  </si>
  <si>
    <t>FINANCIËLE ANALYSE VAN DE JAARREKENING</t>
  </si>
  <si>
    <t>[42]</t>
  </si>
  <si>
    <t>[44]</t>
  </si>
  <si>
    <t>[46]</t>
  </si>
  <si>
    <t>[45]</t>
  </si>
  <si>
    <t>[47/48]</t>
  </si>
  <si>
    <t>[492/3]</t>
  </si>
  <si>
    <t>[8169]</t>
  </si>
  <si>
    <t>[22/27]</t>
  </si>
  <si>
    <t>BLZ. 1</t>
  </si>
  <si>
    <t>BLZ. 2</t>
  </si>
  <si>
    <t>[133]</t>
  </si>
  <si>
    <t>[17]</t>
  </si>
  <si>
    <t>[14]</t>
  </si>
  <si>
    <t>[9905]</t>
  </si>
  <si>
    <t>correctie</t>
  </si>
  <si>
    <t>Er is zeker voldoende cashflow om nog te investeren, te lenen of personeel aan te nemen.</t>
  </si>
  <si>
    <t>Resultaat na belasting:</t>
  </si>
  <si>
    <t>huidig boekj.</t>
  </si>
  <si>
    <t>vorig boekj.</t>
  </si>
  <si>
    <t>(van het referentiejaar)</t>
  </si>
  <si>
    <t>Is een stijging van:</t>
  </si>
  <si>
    <t>→</t>
  </si>
  <si>
    <t>Analyseer cashflow:</t>
  </si>
  <si>
    <t>Potentiële operationele cashflow in jaar 2:</t>
  </si>
  <si>
    <t>Potentiële operationele cashflow in jaar1:</t>
  </si>
  <si>
    <t>[42/48]</t>
  </si>
  <si>
    <t>[30/36]</t>
  </si>
  <si>
    <t>[490/1]</t>
  </si>
  <si>
    <r>
      <t xml:space="preserve">PLUS </t>
    </r>
    <r>
      <rPr>
        <sz val="10"/>
        <color theme="1"/>
        <rFont val="Tahoma"/>
        <family val="2"/>
      </rPr>
      <t>niet-kaskosten</t>
    </r>
  </si>
  <si>
    <t>[630]</t>
  </si>
  <si>
    <r>
      <t>MIN</t>
    </r>
    <r>
      <rPr>
        <sz val="10"/>
        <color theme="1"/>
        <rFont val="Tahoma"/>
        <family val="2"/>
      </rPr>
      <t xml:space="preserve"> niet-kasopbrengsten</t>
    </r>
  </si>
  <si>
    <t>[40/41]</t>
  </si>
  <si>
    <r>
      <t xml:space="preserve">[630] </t>
    </r>
    <r>
      <rPr>
        <sz val="9"/>
        <color theme="1"/>
        <rFont val="Tahoma"/>
        <family val="2"/>
      </rPr>
      <t>correctie afschr.</t>
    </r>
  </si>
  <si>
    <t>[8163]</t>
  </si>
  <si>
    <t>[8164]</t>
  </si>
  <si>
    <t>[8165]</t>
  </si>
  <si>
    <t>[8166]</t>
  </si>
  <si>
    <t>correctie want niet opgenomen in delta 22/27</t>
  </si>
  <si>
    <t>Cashflow uit investeringsactiviteiten :</t>
  </si>
  <si>
    <t>Cashflow uit financieringsactiviteiten :</t>
  </si>
  <si>
    <t>Potentiële operationele cashflow :</t>
  </si>
  <si>
    <t>Financieringskasstroom bereken je als volgt:</t>
  </si>
  <si>
    <t>Kapitaalverhoging + Middellange en lange termijn leningen - Terugbetaling van middellange en lange termijn leningen +/- verandering in leningen verstrekt door aandeelhouders - uitgekeerde dividenden.</t>
  </si>
  <si>
    <t>Financiële baten &amp; lasten</t>
  </si>
  <si>
    <t>FINANCIËLE ANALYSE VAN DE JAARREKENING XXXX.XXX.XXX per DD.MM.20YY</t>
  </si>
  <si>
    <t>MAR CODES</t>
  </si>
  <si>
    <t>Omschrijving</t>
  </si>
  <si>
    <t>MAR CODE</t>
  </si>
  <si>
    <t>Winst van het boekjaar na belastingen</t>
  </si>
  <si>
    <t>PLUS niet-kaskosten</t>
  </si>
  <si>
    <t>MIN niet-kasopbrengsten</t>
  </si>
  <si>
    <t>Potentiële operationele cashflow</t>
  </si>
  <si>
    <t>Boekjaar 2023</t>
  </si>
  <si>
    <t>Boekjaar 2022</t>
  </si>
  <si>
    <t>Toename</t>
  </si>
  <si>
    <r>
      <t>[30/36]</t>
    </r>
    <r>
      <rPr>
        <sz val="11"/>
        <color rgb="FF000000"/>
        <rFont val="Calibri"/>
        <family val="2"/>
        <scheme val="minor"/>
      </rPr>
      <t>: Geen voorraden of bestellingen gerapporteerd.</t>
    </r>
  </si>
  <si>
    <r>
      <t>[40/41]</t>
    </r>
    <r>
      <rPr>
        <sz val="11"/>
        <color rgb="FF000000"/>
        <rFont val="Calibri"/>
        <family val="2"/>
        <scheme val="minor"/>
      </rPr>
      <t>: Vorderingen op ten hoogste één jaar (Handelsvorderingen + Overige vorderingen).</t>
    </r>
  </si>
  <si>
    <r>
      <t>[490/1]</t>
    </r>
    <r>
      <rPr>
        <sz val="11"/>
        <color rgb="FF000000"/>
        <rFont val="Calibri"/>
        <family val="2"/>
        <scheme val="minor"/>
      </rPr>
      <t>: Overlopende rekeningen (actief).</t>
    </r>
  </si>
  <si>
    <r>
      <t>[42]</t>
    </r>
    <r>
      <rPr>
        <sz val="11"/>
        <color rgb="FF000000"/>
        <rFont val="Calibri"/>
        <family val="2"/>
        <scheme val="minor"/>
      </rPr>
      <t>: Schulden op meer dan één jaar die binnen het jaar vervallen.</t>
    </r>
  </si>
  <si>
    <r>
      <t>[44]</t>
    </r>
    <r>
      <rPr>
        <sz val="11"/>
        <color rgb="FF000000"/>
        <rFont val="Calibri"/>
        <family val="2"/>
        <scheme val="minor"/>
      </rPr>
      <t>: Handelsschulden (leveranciers).</t>
    </r>
  </si>
  <si>
    <r>
      <t>[46]</t>
    </r>
    <r>
      <rPr>
        <sz val="11"/>
        <color rgb="FF000000"/>
        <rFont val="Calibri"/>
        <family val="2"/>
        <scheme val="minor"/>
      </rPr>
      <t>: Geen vooruitbetalingen op bestellingen.</t>
    </r>
  </si>
  <si>
    <r>
      <t>[45]</t>
    </r>
    <r>
      <rPr>
        <sz val="11"/>
        <color rgb="FF000000"/>
        <rFont val="Calibri"/>
        <family val="2"/>
        <scheme val="minor"/>
      </rPr>
      <t>: Schulden met betrekking tot belastingen, bezoldigingen en sociale lasten.</t>
    </r>
  </si>
  <si>
    <r>
      <t>[47/48]</t>
    </r>
    <r>
      <rPr>
        <sz val="11"/>
        <color rgb="FF000000"/>
        <rFont val="Calibri"/>
        <family val="2"/>
        <scheme val="minor"/>
      </rPr>
      <t>: Overige schulden.</t>
    </r>
  </si>
  <si>
    <r>
      <t>[492/3]</t>
    </r>
    <r>
      <rPr>
        <sz val="11"/>
        <color rgb="FF000000"/>
        <rFont val="Calibri"/>
        <family val="2"/>
        <scheme val="minor"/>
      </rPr>
      <t>: Overlopende rekeningen (passief).</t>
    </r>
  </si>
  <si>
    <t>Info MAR rekeningen</t>
  </si>
  <si>
    <r>
      <t>De rekeningen </t>
    </r>
    <r>
      <rPr>
        <b/>
        <sz val="11"/>
        <color rgb="FF000000"/>
        <rFont val="Calibri"/>
        <family val="2"/>
        <scheme val="minor"/>
      </rPr>
      <t>[8161] t/m [8166]</t>
    </r>
    <r>
      <rPr>
        <sz val="14"/>
        <color rgb="FF000000"/>
        <rFont val="-webkit-standard"/>
      </rPr>
      <t> komen vermoedelijk uit de </t>
    </r>
    <r>
      <rPr>
        <b/>
        <sz val="11"/>
        <color rgb="FF000000"/>
        <rFont val="Calibri"/>
        <family val="2"/>
        <scheme val="minor"/>
      </rPr>
      <t>staat van de vaste activa</t>
    </r>
    <r>
      <rPr>
        <sz val="14"/>
        <color rgb="FF000000"/>
        <rFont val="-webkit-standard"/>
      </rPr>
      <t> of andere toelichtingssecties van de balans in de jaarrekening. Echter, op basis van de inhoud van de PDF zijn er geen directe waarden gevonden voor deze specifieke codes.</t>
    </r>
  </si>
  <si>
    <t>Materiële vaste activa</t>
  </si>
  <si>
    <t>Afschrijvingen en waardeverminderingen</t>
  </si>
  <si>
    <t>[8072]</t>
  </si>
  <si>
    <t>Geen gegevens beschikbaar</t>
  </si>
  <si>
    <t>[660]</t>
  </si>
  <si>
    <t>Niet-recurrente financiële kosten</t>
  </si>
  <si>
    <t>[8179]</t>
  </si>
  <si>
    <t>Aankoop VA</t>
  </si>
  <si>
    <t>Verkoop VA</t>
  </si>
  <si>
    <r>
      <t xml:space="preserve">[8309] </t>
    </r>
    <r>
      <rPr>
        <sz val="9"/>
        <color theme="1"/>
        <rFont val="Tahoma"/>
        <family val="2"/>
      </rPr>
      <t>correctie afschr.</t>
    </r>
  </si>
  <si>
    <r>
      <t xml:space="preserve">[8079] </t>
    </r>
    <r>
      <rPr>
        <sz val="9"/>
        <color theme="1"/>
        <rFont val="Tahoma"/>
        <family val="2"/>
      </rPr>
      <t>afschr. Imva</t>
    </r>
  </si>
  <si>
    <t>Correctie: Afgeboekt na overdrachten en buitengebruikstellingen</t>
  </si>
  <si>
    <t>Een euro verschil</t>
  </si>
  <si>
    <t>Schulden op meer dan één jaar</t>
  </si>
  <si>
    <t>Schulden op ten hoogste één jaar</t>
  </si>
  <si>
    <t>Afname</t>
  </si>
  <si>
    <t>Toename/Afname</t>
  </si>
  <si>
    <t>Naam MAR Rekening</t>
  </si>
  <si>
    <t>Beschikbare reserves</t>
  </si>
  <si>
    <t>Overgedragen winst (verlies)</t>
  </si>
  <si>
    <t>Verschil omdat twee rekening identiek aan beide methoden zijn</t>
  </si>
  <si>
    <t>[630] correctie afschr.</t>
  </si>
  <si>
    <t>[8079] afschr. Imva</t>
  </si>
  <si>
    <t>[8309] correctie afschr.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</si>
</sst>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00B050"/>
      <name val="Tahoma"/>
      <family val="2"/>
    </font>
    <font>
      <sz val="9"/>
      <color theme="1"/>
      <name val="Tahoma"/>
      <family val="2"/>
    </font>
    <font>
      <b/>
      <sz val="10"/>
      <name val="Tahoma"/>
      <family val="2"/>
    </font>
    <font>
      <b/>
      <sz val="10"/>
      <color rgb="FF0070C0"/>
      <name val="Tahoma"/>
      <family val="2"/>
    </font>
    <font>
      <b/>
      <sz val="11"/>
      <color theme="1"/>
      <name val="Tahoma"/>
      <family val="2"/>
    </font>
    <font>
      <sz val="9"/>
      <color rgb="FF212529"/>
      <name val="Segoe UI"/>
      <family val="2"/>
    </font>
    <font>
      <b/>
      <sz val="9"/>
      <color rgb="FF212529"/>
      <name val="Segoe UI"/>
      <family val="2"/>
    </font>
    <font>
      <b/>
      <sz val="11"/>
      <color theme="1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-webkit-standard"/>
    </font>
    <font>
      <sz val="8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43" fontId="2" fillId="0" borderId="0" xfId="1" applyFont="1"/>
    <xf numFmtId="164" fontId="2" fillId="0" borderId="0" xfId="1" applyNumberFormat="1" applyFont="1"/>
    <xf numFmtId="43" fontId="2" fillId="0" borderId="0" xfId="1" applyFont="1" applyBorder="1"/>
    <xf numFmtId="164" fontId="2" fillId="0" borderId="1" xfId="1" applyNumberFormat="1" applyFont="1" applyBorder="1"/>
    <xf numFmtId="43" fontId="4" fillId="0" borderId="0" xfId="1" applyFont="1"/>
    <xf numFmtId="164" fontId="4" fillId="0" borderId="0" xfId="1" applyNumberFormat="1" applyFont="1"/>
    <xf numFmtId="0" fontId="2" fillId="0" borderId="2" xfId="0" applyFont="1" applyBorder="1"/>
    <xf numFmtId="0" fontId="2" fillId="0" borderId="4" xfId="0" applyFont="1" applyBorder="1"/>
    <xf numFmtId="164" fontId="2" fillId="2" borderId="0" xfId="1" applyNumberFormat="1" applyFont="1" applyFill="1"/>
    <xf numFmtId="164" fontId="2" fillId="0" borderId="0" xfId="0" applyNumberFormat="1" applyFont="1"/>
    <xf numFmtId="43" fontId="2" fillId="0" borderId="0" xfId="0" applyNumberFormat="1" applyFont="1"/>
    <xf numFmtId="164" fontId="3" fillId="0" borderId="0" xfId="0" applyNumberFormat="1" applyFont="1"/>
    <xf numFmtId="0" fontId="5" fillId="0" borderId="0" xfId="0" applyFont="1"/>
    <xf numFmtId="43" fontId="2" fillId="0" borderId="1" xfId="1" applyFont="1" applyBorder="1"/>
    <xf numFmtId="43" fontId="4" fillId="0" borderId="0" xfId="0" applyNumberFormat="1" applyFont="1"/>
    <xf numFmtId="0" fontId="7" fillId="0" borderId="0" xfId="0" applyFont="1"/>
    <xf numFmtId="164" fontId="2" fillId="2" borderId="0" xfId="0" applyNumberFormat="1" applyFont="1" applyFill="1"/>
    <xf numFmtId="0" fontId="4" fillId="0" borderId="0" xfId="0" applyFont="1" applyAlignment="1">
      <alignment horizontal="right"/>
    </xf>
    <xf numFmtId="164" fontId="4" fillId="0" borderId="0" xfId="0" applyNumberFormat="1" applyFont="1"/>
    <xf numFmtId="164" fontId="2" fillId="0" borderId="0" xfId="1" applyNumberFormat="1" applyFont="1" applyBorder="1"/>
    <xf numFmtId="164" fontId="3" fillId="0" borderId="1" xfId="0" applyNumberFormat="1" applyFont="1" applyBorder="1"/>
    <xf numFmtId="0" fontId="4" fillId="0" borderId="2" xfId="0" applyFont="1" applyBorder="1" applyAlignment="1">
      <alignment horizontal="right"/>
    </xf>
    <xf numFmtId="0" fontId="8" fillId="0" borderId="1" xfId="0" applyFont="1" applyBorder="1"/>
    <xf numFmtId="0" fontId="9" fillId="0" borderId="0" xfId="0" applyFont="1"/>
    <xf numFmtId="164" fontId="4" fillId="0" borderId="2" xfId="1" applyNumberFormat="1" applyFont="1" applyBorder="1"/>
    <xf numFmtId="164" fontId="2" fillId="0" borderId="3" xfId="1" applyNumberFormat="1" applyFont="1" applyBorder="1"/>
    <xf numFmtId="9" fontId="4" fillId="0" borderId="0" xfId="2" applyFont="1"/>
    <xf numFmtId="0" fontId="10" fillId="0" borderId="0" xfId="0" applyFont="1" applyAlignment="1">
      <alignment vertical="center" wrapText="1"/>
    </xf>
    <xf numFmtId="0" fontId="12" fillId="3" borderId="5" xfId="0" applyFont="1" applyFill="1" applyBorder="1" applyAlignment="1">
      <alignment horizontal="center" vertical="top"/>
    </xf>
    <xf numFmtId="0" fontId="0" fillId="3" borderId="0" xfId="0" applyFill="1"/>
    <xf numFmtId="0" fontId="12" fillId="2" borderId="5" xfId="0" applyFont="1" applyFill="1" applyBorder="1" applyAlignment="1">
      <alignment horizontal="center" vertical="top"/>
    </xf>
    <xf numFmtId="0" fontId="0" fillId="2" borderId="0" xfId="0" applyFill="1"/>
    <xf numFmtId="0" fontId="12" fillId="2" borderId="0" xfId="0" applyFont="1" applyFill="1" applyAlignment="1">
      <alignment horizontal="center" vertical="top"/>
    </xf>
    <xf numFmtId="0" fontId="13" fillId="0" borderId="0" xfId="0" applyFont="1"/>
    <xf numFmtId="0" fontId="15" fillId="0" borderId="0" xfId="0" applyFont="1"/>
    <xf numFmtId="0" fontId="12" fillId="5" borderId="5" xfId="0" applyFont="1" applyFill="1" applyBorder="1" applyAlignment="1">
      <alignment horizontal="center" vertical="top"/>
    </xf>
    <xf numFmtId="0" fontId="0" fillId="5" borderId="0" xfId="0" applyFill="1"/>
    <xf numFmtId="0" fontId="2" fillId="3" borderId="0" xfId="0" applyFont="1" applyFill="1"/>
    <xf numFmtId="3" fontId="17" fillId="0" borderId="0" xfId="0" applyNumberFormat="1" applyFont="1"/>
    <xf numFmtId="0" fontId="11" fillId="0" borderId="0" xfId="0" applyFont="1" applyAlignment="1">
      <alignment horizontal="left" vertical="center" wrapText="1"/>
    </xf>
    <xf numFmtId="0" fontId="16" fillId="4" borderId="0" xfId="0" applyFont="1" applyFill="1" applyAlignment="1">
      <alignment horizontal="center" wrapText="1"/>
    </xf>
    <xf numFmtId="0" fontId="12" fillId="0" borderId="0" xfId="0" applyFon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"/>
  <sheetViews>
    <sheetView tabSelected="1" topLeftCell="A24" zoomScale="146" zoomScaleNormal="146" zoomScaleSheetLayoutView="100" workbookViewId="0">
      <selection activeCell="E41" sqref="E41"/>
    </sheetView>
  </sheetViews>
  <sheetFormatPr defaultColWidth="8.6640625" defaultRowHeight="13.8"/>
  <cols>
    <col min="1" max="1" width="11.109375" style="2" customWidth="1"/>
    <col min="2" max="4" width="8.6640625" style="2"/>
    <col min="5" max="5" width="12.6640625" style="2" customWidth="1"/>
    <col min="6" max="6" width="10" style="2" bestFit="1" customWidth="1"/>
    <col min="7" max="7" width="12.6640625" style="2" customWidth="1"/>
    <col min="8" max="8" width="8.6640625" style="2"/>
    <col min="9" max="9" width="12.44140625" style="2" bestFit="1" customWidth="1"/>
    <col min="10" max="12" width="8.6640625" style="2"/>
    <col min="13" max="13" width="12" style="2" bestFit="1" customWidth="1"/>
    <col min="14" max="14" width="8.6640625" style="2"/>
    <col min="15" max="15" width="13.6640625" style="2" bestFit="1" customWidth="1"/>
    <col min="16" max="16" width="72.77734375" style="2" customWidth="1"/>
    <col min="17" max="16384" width="8.6640625" style="2"/>
  </cols>
  <sheetData>
    <row r="1" spans="1:19" s="28" customFormat="1">
      <c r="A1" s="27"/>
      <c r="B1" s="27"/>
      <c r="C1" s="27" t="s">
        <v>64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 t="s">
        <v>28</v>
      </c>
      <c r="O1" s="3"/>
      <c r="P1" s="3"/>
      <c r="Q1" s="3"/>
      <c r="R1" s="3"/>
      <c r="S1" s="3"/>
    </row>
    <row r="2" spans="1:19">
      <c r="A2" s="3" t="s">
        <v>42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4" t="s">
        <v>13</v>
      </c>
      <c r="H3" s="4"/>
      <c r="I3" s="4" t="s">
        <v>12</v>
      </c>
      <c r="J3" s="1"/>
      <c r="K3" s="1" t="s">
        <v>65</v>
      </c>
      <c r="L3" s="1"/>
      <c r="M3" s="1"/>
      <c r="N3" s="1"/>
      <c r="O3" s="1"/>
      <c r="P3" s="1"/>
      <c r="Q3" s="1"/>
      <c r="R3" s="1"/>
      <c r="S3" s="1"/>
    </row>
    <row r="4" spans="1:19" ht="14.4">
      <c r="A4" s="1" t="s">
        <v>0</v>
      </c>
      <c r="B4" s="1"/>
      <c r="C4" s="1"/>
      <c r="D4" s="1"/>
      <c r="E4" s="5"/>
      <c r="F4" s="1"/>
      <c r="G4">
        <v>211756</v>
      </c>
      <c r="I4">
        <v>607383</v>
      </c>
      <c r="J4" s="1"/>
      <c r="K4" s="1" t="s">
        <v>33</v>
      </c>
      <c r="L4" s="1"/>
      <c r="M4" s="1"/>
      <c r="N4" s="1"/>
      <c r="O4" s="1"/>
      <c r="P4" s="1"/>
      <c r="Q4" s="1"/>
      <c r="R4" s="1"/>
      <c r="S4" s="1"/>
    </row>
    <row r="5" spans="1:19" ht="14.4">
      <c r="A5" s="3" t="s">
        <v>48</v>
      </c>
      <c r="B5" s="1"/>
      <c r="C5" s="1"/>
      <c r="D5" s="1"/>
      <c r="E5" s="5"/>
      <c r="F5" s="1"/>
      <c r="G5">
        <v>1007836</v>
      </c>
      <c r="I5">
        <v>800103</v>
      </c>
      <c r="J5" s="1"/>
      <c r="K5" s="1" t="s">
        <v>49</v>
      </c>
      <c r="L5" s="1"/>
      <c r="M5" s="1"/>
      <c r="N5" s="1"/>
      <c r="O5" s="1"/>
      <c r="P5" s="1"/>
      <c r="Q5" s="1"/>
      <c r="R5" s="1"/>
      <c r="S5" s="1"/>
    </row>
    <row r="6" spans="1:19">
      <c r="A6" s="3" t="s">
        <v>50</v>
      </c>
      <c r="B6" s="1"/>
      <c r="C6" s="1"/>
      <c r="D6" s="1"/>
      <c r="E6" s="7"/>
      <c r="F6" s="1"/>
      <c r="G6" s="8"/>
      <c r="H6" s="6"/>
      <c r="I6" s="8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E7" s="9"/>
      <c r="F7" s="22" t="s">
        <v>60</v>
      </c>
      <c r="G7" s="10">
        <f>SUM(G4:G6)</f>
        <v>1219592</v>
      </c>
      <c r="H7" s="6"/>
      <c r="I7" s="10">
        <f>SUM(I4:I6)</f>
        <v>1407486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4.4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"/>
      <c r="P8" s="1"/>
      <c r="Q8" s="1"/>
      <c r="R8" s="1"/>
      <c r="S8" s="1"/>
    </row>
    <row r="9" spans="1:19">
      <c r="A9" s="1"/>
      <c r="B9" s="1"/>
      <c r="C9" s="1"/>
      <c r="D9" s="1"/>
      <c r="E9" s="1"/>
      <c r="F9" s="1"/>
      <c r="G9" s="1"/>
      <c r="H9" s="1"/>
      <c r="I9" s="1"/>
      <c r="J9" s="1"/>
      <c r="K9" s="12"/>
      <c r="L9" s="1"/>
      <c r="M9" s="1"/>
      <c r="N9" s="1"/>
      <c r="O9" s="1"/>
      <c r="P9" s="1"/>
      <c r="Q9" s="1"/>
      <c r="R9" s="1"/>
      <c r="S9" s="1"/>
    </row>
    <row r="10" spans="1:19">
      <c r="A10" s="1"/>
      <c r="B10" s="1"/>
      <c r="C10" s="1"/>
      <c r="D10" s="1"/>
      <c r="G10" s="10">
        <f>SUM(G7:G9)</f>
        <v>1219592</v>
      </c>
      <c r="H10" s="1" t="s">
        <v>17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 t="s">
        <v>14</v>
      </c>
      <c r="B11" s="1"/>
      <c r="C11" s="1"/>
      <c r="D11" s="1"/>
      <c r="G11" s="13">
        <f>SUM(I12:I14)</f>
        <v>-525229</v>
      </c>
      <c r="H11" s="14" t="s">
        <v>16</v>
      </c>
      <c r="I11" s="14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/>
      <c r="B12" s="1"/>
      <c r="C12" s="1"/>
      <c r="D12" s="1"/>
      <c r="G12" s="14"/>
      <c r="H12" s="14" t="s">
        <v>41</v>
      </c>
      <c r="I12" s="6">
        <f>'Info tabel'!J2</f>
        <v>0</v>
      </c>
      <c r="J12" s="1" t="s">
        <v>41</v>
      </c>
      <c r="K12" s="1" t="s">
        <v>46</v>
      </c>
      <c r="L12" s="1" t="s">
        <v>18</v>
      </c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1"/>
      <c r="D13" s="1"/>
      <c r="G13" s="14"/>
      <c r="H13" s="14"/>
      <c r="I13" s="6">
        <f>'Info tabel'!J3</f>
        <v>-464879</v>
      </c>
      <c r="J13" s="1" t="s">
        <v>41</v>
      </c>
      <c r="K13" s="1" t="s">
        <v>51</v>
      </c>
      <c r="L13" s="1" t="s">
        <v>18</v>
      </c>
      <c r="M13" s="1"/>
      <c r="N13" s="1"/>
      <c r="O13" s="15"/>
      <c r="P13" s="1"/>
      <c r="Q13" s="1"/>
      <c r="R13" s="1"/>
      <c r="S13" s="1"/>
    </row>
    <row r="14" spans="1:19">
      <c r="A14" s="1"/>
      <c r="B14" s="1"/>
      <c r="C14" s="1"/>
      <c r="D14" s="1"/>
      <c r="G14" s="14"/>
      <c r="H14" s="14"/>
      <c r="I14" s="6">
        <f>'Info tabel'!J4</f>
        <v>-60350</v>
      </c>
      <c r="J14" s="1" t="s">
        <v>41</v>
      </c>
      <c r="K14" s="1" t="s">
        <v>47</v>
      </c>
      <c r="L14" s="1" t="s">
        <v>18</v>
      </c>
      <c r="M14" s="1"/>
      <c r="N14" s="1"/>
      <c r="O14" s="1"/>
      <c r="P14" s="1"/>
      <c r="Q14" s="1"/>
      <c r="R14" s="1"/>
      <c r="S14" s="1"/>
    </row>
    <row r="15" spans="1:19">
      <c r="A15" s="1"/>
      <c r="B15" s="1"/>
      <c r="C15" s="1"/>
      <c r="D15" s="1"/>
      <c r="G15" s="14"/>
      <c r="H15" s="14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 t="s">
        <v>3</v>
      </c>
      <c r="B16" s="1"/>
      <c r="C16" s="1"/>
      <c r="D16" s="1"/>
      <c r="E16" s="5"/>
      <c r="G16" s="21">
        <f>SUM(I16:I21)</f>
        <v>-355039</v>
      </c>
      <c r="H16" s="14" t="s">
        <v>41</v>
      </c>
      <c r="I16" s="6">
        <f>'Info tabel'!J5</f>
        <v>-190138</v>
      </c>
      <c r="J16" s="1"/>
      <c r="K16" s="1" t="s">
        <v>20</v>
      </c>
      <c r="L16" s="1" t="s">
        <v>18</v>
      </c>
      <c r="M16" s="1"/>
      <c r="N16" s="1"/>
      <c r="O16" s="1"/>
      <c r="P16" s="1"/>
      <c r="Q16" s="1"/>
      <c r="R16" s="1"/>
      <c r="S16" s="1"/>
    </row>
    <row r="17" spans="1:19">
      <c r="A17" s="1"/>
      <c r="B17" s="1"/>
      <c r="C17" s="1"/>
      <c r="D17" s="1"/>
      <c r="G17" s="16"/>
      <c r="H17" s="14" t="s">
        <v>41</v>
      </c>
      <c r="I17" s="6">
        <f>'Info tabel'!J6</f>
        <v>-178820</v>
      </c>
      <c r="J17" s="1"/>
      <c r="K17" s="1" t="s">
        <v>21</v>
      </c>
      <c r="L17" s="1" t="s">
        <v>18</v>
      </c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G18" s="16"/>
      <c r="H18" s="14" t="s">
        <v>41</v>
      </c>
      <c r="I18" s="6">
        <f>'Info tabel'!J7</f>
        <v>0</v>
      </c>
      <c r="J18" s="1"/>
      <c r="K18" s="1" t="s">
        <v>22</v>
      </c>
      <c r="L18" s="1" t="s">
        <v>18</v>
      </c>
      <c r="M18" s="1"/>
      <c r="N18" s="1"/>
      <c r="O18" s="15"/>
      <c r="P18" s="1"/>
      <c r="Q18" s="1"/>
      <c r="R18" s="1"/>
      <c r="S18" s="1"/>
    </row>
    <row r="19" spans="1:19">
      <c r="A19" s="1"/>
      <c r="B19" s="1"/>
      <c r="C19" s="1"/>
      <c r="D19" s="1"/>
      <c r="G19" s="16"/>
      <c r="H19" s="14" t="s">
        <v>41</v>
      </c>
      <c r="I19" s="6">
        <f>'Info tabel'!J8</f>
        <v>-38378</v>
      </c>
      <c r="J19" s="1"/>
      <c r="K19" s="1" t="s">
        <v>23</v>
      </c>
      <c r="L19" s="1" t="s">
        <v>18</v>
      </c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G20" s="16"/>
      <c r="H20" s="14" t="s">
        <v>41</v>
      </c>
      <c r="I20" s="6">
        <f>'Info tabel'!J9</f>
        <v>53797</v>
      </c>
      <c r="J20" s="1"/>
      <c r="K20" s="1" t="s">
        <v>24</v>
      </c>
      <c r="L20" s="1" t="s">
        <v>18</v>
      </c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G21" s="16"/>
      <c r="H21" s="14" t="s">
        <v>41</v>
      </c>
      <c r="I21" s="6">
        <f>'Info tabel'!J10</f>
        <v>-1500</v>
      </c>
      <c r="J21" s="1"/>
      <c r="K21" s="1" t="s">
        <v>25</v>
      </c>
      <c r="L21" s="1" t="s">
        <v>18</v>
      </c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F22" s="22" t="s">
        <v>15</v>
      </c>
      <c r="G22" s="10">
        <f>SUM(G10:G21)</f>
        <v>339324</v>
      </c>
      <c r="H22" s="14"/>
      <c r="I22" s="14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4" thickBo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"/>
      <c r="P23" s="1"/>
      <c r="Q23" s="1"/>
      <c r="R23" s="1"/>
      <c r="S23" s="1"/>
    </row>
    <row r="24" spans="1:19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B25" s="1"/>
      <c r="C25" s="1"/>
      <c r="D25" s="1"/>
      <c r="F25" s="1"/>
      <c r="G25" s="6">
        <v>-232472</v>
      </c>
      <c r="H25" s="1" t="s">
        <v>26</v>
      </c>
      <c r="I25" s="1" t="s">
        <v>93</v>
      </c>
      <c r="J25" s="1"/>
      <c r="K25" s="1" t="s">
        <v>27</v>
      </c>
      <c r="L25" s="1" t="s">
        <v>18</v>
      </c>
      <c r="M25" s="16">
        <f>-'Info tabel'!S2</f>
        <v>811126</v>
      </c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F26" s="1"/>
      <c r="G26" s="6">
        <v>513461</v>
      </c>
      <c r="H26" s="1" t="s">
        <v>92</v>
      </c>
      <c r="I26" s="1" t="s">
        <v>94</v>
      </c>
      <c r="J26" s="1"/>
      <c r="K26" s="1" t="s">
        <v>52</v>
      </c>
      <c r="L26" s="1"/>
      <c r="M26" s="16">
        <f>-'Info tabel'!Q3</f>
        <v>-1007836</v>
      </c>
      <c r="N26" s="1"/>
      <c r="O26" s="15"/>
      <c r="P26" s="1"/>
      <c r="Q26" s="1"/>
      <c r="R26" s="1"/>
      <c r="S26" s="1"/>
    </row>
    <row r="27" spans="1:19">
      <c r="A27" s="1"/>
      <c r="B27" s="1"/>
      <c r="C27" s="1"/>
      <c r="D27" s="1"/>
      <c r="F27" s="1"/>
      <c r="G27" s="6">
        <v>0</v>
      </c>
      <c r="H27" s="1" t="s">
        <v>53</v>
      </c>
      <c r="I27" s="17" t="s">
        <v>10</v>
      </c>
      <c r="J27" s="1"/>
      <c r="K27" s="1" t="s">
        <v>96</v>
      </c>
      <c r="L27" s="1"/>
      <c r="M27" s="16">
        <v>4836</v>
      </c>
      <c r="N27" s="1" t="s">
        <v>57</v>
      </c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F28" s="1"/>
      <c r="G28" s="6">
        <v>0</v>
      </c>
      <c r="H28" s="1" t="s">
        <v>54</v>
      </c>
      <c r="I28" s="1"/>
      <c r="J28" s="1"/>
      <c r="K28" s="1" t="s">
        <v>95</v>
      </c>
      <c r="L28" s="1"/>
      <c r="M28" s="16">
        <v>472862</v>
      </c>
      <c r="N28" s="1" t="s">
        <v>97</v>
      </c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F29" s="1"/>
      <c r="G29" s="6">
        <v>0</v>
      </c>
      <c r="H29" s="1" t="s">
        <v>55</v>
      </c>
      <c r="I29" s="1"/>
      <c r="J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F30" s="1"/>
      <c r="G30" s="8">
        <v>0</v>
      </c>
      <c r="H30" s="1" t="s">
        <v>56</v>
      </c>
      <c r="I30" s="1"/>
      <c r="J30" s="1"/>
      <c r="K30" s="1"/>
      <c r="L30" s="1"/>
      <c r="M30" s="25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F31" s="22" t="s">
        <v>58</v>
      </c>
      <c r="G31" s="23">
        <f>SUM(G25:G30)</f>
        <v>280989</v>
      </c>
      <c r="H31" s="1"/>
      <c r="I31" s="1"/>
      <c r="J31" s="1"/>
      <c r="K31" s="1"/>
      <c r="L31" s="1"/>
      <c r="M31" s="10">
        <f>SUM(M25:M30)</f>
        <v>280988</v>
      </c>
      <c r="N31" s="1"/>
      <c r="O31" s="14">
        <f>G31-M31</f>
        <v>1</v>
      </c>
      <c r="P31" s="1" t="s">
        <v>98</v>
      </c>
      <c r="Q31" s="1"/>
      <c r="R31" s="1"/>
      <c r="S31" s="1"/>
    </row>
    <row r="32" spans="1:19" ht="14.4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"/>
      <c r="P32" s="1"/>
      <c r="Q32" s="1"/>
      <c r="R32" s="1"/>
      <c r="S32" s="1"/>
    </row>
    <row r="33" spans="1:20">
      <c r="A33" s="3" t="s">
        <v>2</v>
      </c>
      <c r="B33" s="1"/>
      <c r="C33" s="1"/>
      <c r="D33" s="1"/>
      <c r="F33" s="1"/>
      <c r="G33" s="6">
        <f>+G22</f>
        <v>339324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20">
      <c r="A34" s="3" t="s">
        <v>4</v>
      </c>
      <c r="B34" s="1"/>
      <c r="C34" s="1"/>
      <c r="D34" s="1"/>
      <c r="F34" s="1"/>
      <c r="G34" s="8">
        <f>-G31</f>
        <v>-280989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0">
      <c r="A35" s="3" t="s">
        <v>5</v>
      </c>
      <c r="B35" s="1"/>
      <c r="C35" s="1"/>
      <c r="D35" s="1"/>
      <c r="F35" s="1"/>
      <c r="G35" s="10">
        <f>SUM(G33:G34)</f>
        <v>58335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20" ht="14.4" thickBo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"/>
      <c r="P36" s="1"/>
      <c r="Q36" s="1"/>
      <c r="R36" s="1"/>
      <c r="S36" s="1"/>
    </row>
    <row r="37" spans="1:2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20" s="28" customFormat="1">
      <c r="A38" s="27"/>
      <c r="B38" s="27"/>
      <c r="C38" s="27" t="s">
        <v>19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 t="s">
        <v>29</v>
      </c>
      <c r="O38" s="3"/>
      <c r="P38" s="3"/>
      <c r="Q38" s="3"/>
      <c r="R38" s="3"/>
      <c r="S38" s="3"/>
    </row>
    <row r="39" spans="1:2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/>
      <c r="P39" s="1"/>
      <c r="Q39" s="1"/>
      <c r="R39" s="1"/>
      <c r="S39" s="1"/>
    </row>
    <row r="40" spans="1:20">
      <c r="B40" s="1"/>
      <c r="C40" s="1"/>
      <c r="D40" s="1"/>
      <c r="E40" s="1"/>
      <c r="F40" s="1"/>
      <c r="G40" s="1"/>
      <c r="H40" s="1"/>
      <c r="I40" s="17" t="s">
        <v>10</v>
      </c>
      <c r="J40" s="1"/>
      <c r="K40" s="1" t="s">
        <v>30</v>
      </c>
      <c r="L40" s="1" t="s">
        <v>18</v>
      </c>
      <c r="M40" s="1">
        <f>'Info tabel'!AH2</f>
        <v>0</v>
      </c>
      <c r="N40" s="1"/>
      <c r="O40" s="3"/>
      <c r="P40" s="32" t="s">
        <v>61</v>
      </c>
      <c r="Q40" s="1"/>
      <c r="R40" s="1"/>
      <c r="S40" s="1"/>
    </row>
    <row r="41" spans="1:20" ht="14.4">
      <c r="A41" s="1" t="s">
        <v>6</v>
      </c>
      <c r="B41" s="1"/>
      <c r="C41" s="1"/>
      <c r="D41" s="1"/>
      <c r="F41" s="1"/>
      <c r="G41" s="42">
        <f>'Info tabel'!AA2</f>
        <v>-1181848</v>
      </c>
      <c r="H41" s="42" t="s">
        <v>31</v>
      </c>
      <c r="I41" s="1"/>
      <c r="J41" s="1"/>
      <c r="K41" s="1" t="s">
        <v>32</v>
      </c>
      <c r="L41" s="1" t="s">
        <v>18</v>
      </c>
      <c r="M41" s="1">
        <f>'Info tabel'!AH3</f>
        <v>200707</v>
      </c>
      <c r="N41" s="1"/>
      <c r="O41" s="3"/>
      <c r="P41"/>
      <c r="Q41" s="1"/>
      <c r="R41" s="1"/>
      <c r="S41" s="1"/>
    </row>
    <row r="42" spans="1:20">
      <c r="A42" s="1" t="s">
        <v>63</v>
      </c>
      <c r="B42" s="1"/>
      <c r="C42" s="1"/>
      <c r="D42" s="1"/>
      <c r="F42" s="1"/>
      <c r="G42" s="42">
        <f>'Info tabel'!AA3</f>
        <v>-357990</v>
      </c>
      <c r="H42" s="42" t="s">
        <v>45</v>
      </c>
      <c r="I42" s="1"/>
      <c r="J42" s="1"/>
      <c r="K42" s="1" t="s">
        <v>31</v>
      </c>
      <c r="L42" s="1" t="s">
        <v>18</v>
      </c>
      <c r="M42" s="42">
        <f>'Info tabel'!AH4</f>
        <v>-1181848</v>
      </c>
      <c r="N42" s="1"/>
      <c r="O42" s="3"/>
      <c r="P42" s="44" t="s">
        <v>62</v>
      </c>
      <c r="Q42" s="1"/>
      <c r="R42" s="1"/>
      <c r="S42" s="1"/>
    </row>
    <row r="43" spans="1:20">
      <c r="I43" s="1"/>
      <c r="J43" s="1"/>
      <c r="K43" s="1" t="s">
        <v>45</v>
      </c>
      <c r="L43" s="1" t="s">
        <v>18</v>
      </c>
      <c r="M43" s="42">
        <f>'Info tabel'!AH5</f>
        <v>-357990</v>
      </c>
      <c r="N43" s="1"/>
      <c r="O43" s="3"/>
      <c r="P43" s="44"/>
      <c r="Q43" s="1"/>
      <c r="R43" s="1"/>
      <c r="S43" s="1"/>
    </row>
    <row r="44" spans="1:20">
      <c r="A44" s="1"/>
      <c r="B44" s="1"/>
      <c r="C44" s="1"/>
      <c r="F44" s="1"/>
      <c r="G44" s="25"/>
      <c r="H44" s="1"/>
      <c r="I44" s="1"/>
      <c r="J44" s="1"/>
      <c r="K44" s="1" t="s">
        <v>33</v>
      </c>
      <c r="L44" s="1" t="s">
        <v>34</v>
      </c>
      <c r="M44" s="1">
        <f>'Info tabel'!AH6</f>
        <v>-395627</v>
      </c>
      <c r="N44" s="1"/>
      <c r="O44" s="3"/>
      <c r="P44" s="44"/>
      <c r="Q44" s="1"/>
      <c r="R44" s="1"/>
      <c r="S44" s="1"/>
    </row>
    <row r="45" spans="1:20" ht="14.4" thickBot="1">
      <c r="A45" s="11"/>
      <c r="B45" s="11"/>
      <c r="C45" s="11"/>
      <c r="D45" s="11"/>
      <c r="E45" s="11"/>
      <c r="F45" s="26" t="s">
        <v>59</v>
      </c>
      <c r="G45" s="29">
        <f>SUM(G41:G42)</f>
        <v>-1539838</v>
      </c>
      <c r="H45" s="11"/>
      <c r="I45" s="11"/>
      <c r="J45" s="11"/>
      <c r="K45" s="11"/>
      <c r="L45" s="11"/>
      <c r="M45" s="29">
        <f>SUM(M40:M44)</f>
        <v>-1734758</v>
      </c>
      <c r="N45" s="11"/>
      <c r="O45" s="23">
        <f>G45-M45</f>
        <v>194920</v>
      </c>
      <c r="P45" s="1" t="s">
        <v>106</v>
      </c>
      <c r="Q45" s="1"/>
      <c r="R45" s="1"/>
      <c r="S45" s="1"/>
      <c r="T45" s="1"/>
    </row>
    <row r="46" spans="1:20">
      <c r="A46" s="3" t="s">
        <v>7</v>
      </c>
      <c r="B46" s="1"/>
      <c r="C46" s="1"/>
      <c r="D46" s="1"/>
      <c r="E46" s="6">
        <f>+G35</f>
        <v>58335</v>
      </c>
      <c r="F46" s="1"/>
      <c r="G46" s="1"/>
      <c r="H46" s="1"/>
      <c r="I46" s="1"/>
      <c r="J46" s="1"/>
      <c r="K46" s="1"/>
      <c r="L46" s="1"/>
      <c r="M46" s="1"/>
      <c r="N46" s="1"/>
      <c r="O46" s="3"/>
      <c r="P46" s="1"/>
      <c r="Q46" s="1"/>
      <c r="R46" s="1"/>
      <c r="S46" s="1"/>
      <c r="T46" s="1"/>
    </row>
    <row r="47" spans="1:20">
      <c r="A47" s="3" t="s">
        <v>8</v>
      </c>
      <c r="B47" s="1"/>
      <c r="C47" s="1"/>
      <c r="D47" s="1"/>
      <c r="E47" s="8">
        <f>+G45</f>
        <v>-1539838</v>
      </c>
      <c r="F47" s="1"/>
      <c r="G47" s="1"/>
      <c r="H47" s="1"/>
      <c r="I47" s="1"/>
      <c r="J47" s="1"/>
      <c r="K47" s="1"/>
      <c r="L47" s="1"/>
      <c r="M47" s="1"/>
      <c r="N47" s="1"/>
      <c r="O47" s="3"/>
      <c r="P47" s="1"/>
      <c r="Q47" s="1"/>
      <c r="R47" s="1"/>
      <c r="S47" s="1"/>
      <c r="T47" s="1"/>
    </row>
    <row r="48" spans="1:20">
      <c r="A48" s="3" t="s">
        <v>9</v>
      </c>
      <c r="B48" s="3"/>
      <c r="C48" s="1"/>
      <c r="D48" s="1"/>
      <c r="E48" s="10">
        <f>SUM(E46:E47)</f>
        <v>-1481503</v>
      </c>
      <c r="F48" s="1"/>
      <c r="G48" s="17" t="s">
        <v>35</v>
      </c>
      <c r="H48" s="1"/>
      <c r="I48" s="1"/>
      <c r="J48" s="1"/>
      <c r="K48" s="1"/>
      <c r="L48" s="1"/>
      <c r="M48" s="1"/>
      <c r="N48" s="1"/>
      <c r="O48" s="3"/>
      <c r="P48" s="1"/>
      <c r="Q48" s="1"/>
      <c r="R48" s="1"/>
      <c r="S48" s="1"/>
      <c r="T48" s="1"/>
    </row>
    <row r="49" spans="1:20" ht="14.4" thickBo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"/>
      <c r="P49" s="1"/>
      <c r="Q49" s="1"/>
      <c r="R49" s="1"/>
      <c r="S49" s="1"/>
      <c r="T49" s="1"/>
    </row>
    <row r="50" spans="1:20">
      <c r="A50" s="3" t="s">
        <v>36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"/>
      <c r="P50" s="1"/>
      <c r="Q50" s="1"/>
      <c r="R50" s="1"/>
      <c r="S50" s="1"/>
      <c r="T50" s="1"/>
    </row>
    <row r="51" spans="1:20">
      <c r="A51" s="1"/>
      <c r="B51" s="1"/>
      <c r="C51" s="1"/>
      <c r="D51" s="1"/>
      <c r="E51" s="1" t="s">
        <v>37</v>
      </c>
      <c r="F51" s="1" t="s">
        <v>33</v>
      </c>
      <c r="G51" s="8">
        <f>+G4</f>
        <v>211756</v>
      </c>
      <c r="H51" s="1" t="s">
        <v>11</v>
      </c>
      <c r="I51" s="7"/>
      <c r="J51" s="1"/>
      <c r="K51" s="1"/>
      <c r="L51" s="1"/>
      <c r="M51" s="1"/>
      <c r="N51" s="1"/>
      <c r="O51" s="3"/>
      <c r="P51" s="1"/>
      <c r="Q51" s="1"/>
      <c r="R51" s="1"/>
      <c r="S51" s="1"/>
      <c r="T51" s="1"/>
    </row>
    <row r="52" spans="1:20">
      <c r="A52" s="1"/>
      <c r="B52" s="1"/>
      <c r="C52" s="1"/>
      <c r="D52" s="1"/>
      <c r="E52" s="1" t="s">
        <v>38</v>
      </c>
      <c r="F52" s="1" t="s">
        <v>33</v>
      </c>
      <c r="G52" s="24">
        <v>607383</v>
      </c>
      <c r="H52" s="1"/>
      <c r="I52" s="18">
        <f>+G51/G52-1</f>
        <v>-0.65136330783047924</v>
      </c>
      <c r="J52" s="17" t="s">
        <v>39</v>
      </c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/>
      <c r="B53" s="43"/>
      <c r="C53" s="1"/>
      <c r="D53" s="1"/>
      <c r="E53" s="1"/>
      <c r="F53" s="1"/>
      <c r="G53" s="17" t="s">
        <v>40</v>
      </c>
      <c r="H53" s="1"/>
      <c r="I53" s="9">
        <f>I52*100</f>
        <v>-65.136330783047924</v>
      </c>
      <c r="J53" s="20" t="s">
        <v>1</v>
      </c>
      <c r="K53" s="17"/>
      <c r="L53" s="1"/>
      <c r="M53" s="1"/>
      <c r="N53" s="1"/>
      <c r="O53" s="1"/>
      <c r="P53" s="1"/>
      <c r="Q53" s="1"/>
      <c r="R53" s="1"/>
      <c r="S53" s="1"/>
      <c r="T53" s="1"/>
    </row>
    <row r="54" spans="1:20" ht="14.4" thickBo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"/>
      <c r="P54" s="1"/>
      <c r="Q54" s="1"/>
      <c r="R54" s="1"/>
      <c r="S54" s="1"/>
      <c r="T54" s="1"/>
    </row>
    <row r="55" spans="1:20">
      <c r="A55" s="3" t="s">
        <v>43</v>
      </c>
      <c r="B55" s="1"/>
      <c r="C55" s="1"/>
      <c r="D55" s="1"/>
      <c r="F55" s="1"/>
      <c r="G55" s="30">
        <f>+G7</f>
        <v>1219592</v>
      </c>
      <c r="H55" s="1" t="s">
        <v>11</v>
      </c>
      <c r="I55" s="1"/>
      <c r="J55" s="1"/>
      <c r="K55" s="1"/>
      <c r="L55" s="15"/>
      <c r="M55" s="1"/>
      <c r="N55" s="1"/>
      <c r="O55" s="1"/>
      <c r="P55" s="1"/>
      <c r="Q55" s="1"/>
      <c r="R55" s="1"/>
      <c r="S55" s="1"/>
      <c r="T55" s="1"/>
    </row>
    <row r="56" spans="1:20">
      <c r="A56" s="3" t="s">
        <v>44</v>
      </c>
      <c r="B56" s="1"/>
      <c r="C56" s="1"/>
      <c r="D56" s="1"/>
      <c r="F56" s="1"/>
      <c r="G56" s="24">
        <f>+I7</f>
        <v>1407486</v>
      </c>
      <c r="H56" s="1"/>
      <c r="I56" s="18">
        <f>+G55/G56-1</f>
        <v>-0.13349617687138626</v>
      </c>
      <c r="J56" s="17" t="s">
        <v>39</v>
      </c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/>
      <c r="B57" s="1"/>
      <c r="C57" s="1"/>
      <c r="D57" s="1"/>
      <c r="E57" s="1"/>
      <c r="F57" s="1"/>
      <c r="G57" s="17" t="s">
        <v>40</v>
      </c>
      <c r="H57" s="1"/>
      <c r="I57" s="31">
        <f>+I56</f>
        <v>-0.13349617687138626</v>
      </c>
      <c r="J57" s="3" t="s">
        <v>1</v>
      </c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1"/>
      <c r="G58" s="19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</sheetData>
  <mergeCells count="1">
    <mergeCell ref="P42:P44"/>
  </mergeCells>
  <pageMargins left="0.1" right="0.1" top="0.7" bottom="0.7" header="0.3" footer="0.3"/>
  <pageSetup paperSize="9" orientation="landscape" r:id="rId1"/>
  <rowBreaks count="1" manualBreakCount="1">
    <brk id="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AEA5-F78D-B945-A4A6-BD27E25C3E2D}">
  <dimension ref="A1:AI26"/>
  <sheetViews>
    <sheetView topLeftCell="Z1" zoomScale="144" zoomScaleNormal="144" workbookViewId="0">
      <selection activeCell="Z8" sqref="Z8:AA20"/>
    </sheetView>
  </sheetViews>
  <sheetFormatPr defaultColWidth="8.77734375" defaultRowHeight="14.4"/>
  <cols>
    <col min="1" max="1" width="30" bestFit="1" customWidth="1"/>
    <col min="2" max="2" width="13.109375" bestFit="1" customWidth="1"/>
    <col min="3" max="3" width="12.33203125" bestFit="1" customWidth="1"/>
    <col min="4" max="4" width="9.44140625" bestFit="1" customWidth="1"/>
    <col min="7" max="7" width="9.44140625" bestFit="1" customWidth="1"/>
    <col min="8" max="9" width="12.109375" bestFit="1" customWidth="1"/>
    <col min="16" max="16" width="9.44140625" bestFit="1" customWidth="1"/>
    <col min="17" max="18" width="12.109375" bestFit="1" customWidth="1"/>
    <col min="19" max="19" width="12.109375" customWidth="1"/>
    <col min="20" max="20" width="32.44140625" bestFit="1" customWidth="1"/>
    <col min="24" max="24" width="9.44140625" bestFit="1" customWidth="1"/>
    <col min="25" max="26" width="12.109375" bestFit="1" customWidth="1"/>
    <col min="27" max="27" width="12.109375" customWidth="1"/>
    <col min="28" max="28" width="26.6640625" bestFit="1" customWidth="1"/>
    <col min="31" max="31" width="9.44140625" bestFit="1" customWidth="1"/>
    <col min="32" max="33" width="12.109375" bestFit="1" customWidth="1"/>
    <col min="34" max="34" width="15.109375" bestFit="1" customWidth="1"/>
    <col min="35" max="35" width="30.109375" bestFit="1" customWidth="1"/>
  </cols>
  <sheetData>
    <row r="1" spans="1:35">
      <c r="A1" s="33" t="s">
        <v>66</v>
      </c>
      <c r="B1" s="33" t="s">
        <v>13</v>
      </c>
      <c r="C1" s="33" t="s">
        <v>12</v>
      </c>
      <c r="D1" s="33" t="s">
        <v>67</v>
      </c>
      <c r="G1" s="35" t="s">
        <v>67</v>
      </c>
      <c r="H1" s="35" t="s">
        <v>72</v>
      </c>
      <c r="I1" s="35" t="s">
        <v>73</v>
      </c>
      <c r="J1" s="37" t="s">
        <v>74</v>
      </c>
      <c r="P1" s="33" t="s">
        <v>67</v>
      </c>
      <c r="Q1" s="33" t="s">
        <v>72</v>
      </c>
      <c r="R1" s="33" t="s">
        <v>73</v>
      </c>
      <c r="S1" s="33" t="s">
        <v>74</v>
      </c>
      <c r="T1" s="33" t="s">
        <v>66</v>
      </c>
      <c r="X1" s="40" t="s">
        <v>67</v>
      </c>
      <c r="Y1" s="40" t="s">
        <v>72</v>
      </c>
      <c r="Z1" s="40" t="s">
        <v>73</v>
      </c>
      <c r="AA1" s="40" t="s">
        <v>101</v>
      </c>
      <c r="AB1" s="40" t="s">
        <v>66</v>
      </c>
      <c r="AE1" s="33" t="s">
        <v>67</v>
      </c>
      <c r="AF1" s="33" t="s">
        <v>72</v>
      </c>
      <c r="AG1" s="33" t="s">
        <v>73</v>
      </c>
      <c r="AH1" s="33" t="s">
        <v>102</v>
      </c>
      <c r="AI1" s="33" t="s">
        <v>103</v>
      </c>
    </row>
    <row r="2" spans="1:35">
      <c r="A2" s="34" t="s">
        <v>68</v>
      </c>
      <c r="B2" s="34">
        <v>211756</v>
      </c>
      <c r="C2" s="34">
        <v>607383</v>
      </c>
      <c r="D2" s="34" t="s">
        <v>33</v>
      </c>
      <c r="G2" s="36" t="s">
        <v>46</v>
      </c>
      <c r="H2" s="36">
        <v>0</v>
      </c>
      <c r="I2" s="36">
        <v>0</v>
      </c>
      <c r="J2" s="36">
        <f>H2-I2</f>
        <v>0</v>
      </c>
      <c r="P2" s="34" t="s">
        <v>27</v>
      </c>
      <c r="Q2" s="34">
        <v>7727147</v>
      </c>
      <c r="R2" s="34">
        <v>8538273</v>
      </c>
      <c r="S2" s="34">
        <f>Q2-R2</f>
        <v>-811126</v>
      </c>
      <c r="T2" s="34" t="s">
        <v>86</v>
      </c>
      <c r="X2" s="41" t="s">
        <v>31</v>
      </c>
      <c r="Y2" s="41">
        <v>4021517</v>
      </c>
      <c r="Z2" s="41">
        <v>5203365</v>
      </c>
      <c r="AA2" s="41">
        <f>Y2-Z2</f>
        <v>-1181848</v>
      </c>
      <c r="AB2" s="41" t="s">
        <v>99</v>
      </c>
      <c r="AE2" s="34" t="s">
        <v>30</v>
      </c>
      <c r="AF2" s="34">
        <v>465000</v>
      </c>
      <c r="AG2" s="34">
        <v>465000</v>
      </c>
      <c r="AH2" s="34">
        <v>0</v>
      </c>
      <c r="AI2" s="34" t="s">
        <v>104</v>
      </c>
    </row>
    <row r="3" spans="1:35">
      <c r="A3" s="34" t="s">
        <v>69</v>
      </c>
      <c r="B3" s="34">
        <v>1007836</v>
      </c>
      <c r="C3" s="34">
        <v>800103</v>
      </c>
      <c r="D3" s="34" t="s">
        <v>49</v>
      </c>
      <c r="G3" s="36" t="s">
        <v>51</v>
      </c>
      <c r="H3" s="36">
        <v>1172718</v>
      </c>
      <c r="I3" s="36">
        <v>1637597</v>
      </c>
      <c r="J3" s="36">
        <f t="shared" ref="J3:J10" si="0">H3-I3</f>
        <v>-464879</v>
      </c>
      <c r="P3" s="34" t="s">
        <v>49</v>
      </c>
      <c r="Q3" s="34">
        <v>1007836</v>
      </c>
      <c r="R3" s="34">
        <v>800103</v>
      </c>
      <c r="S3" s="34">
        <f t="shared" ref="S3:S4" si="1">Q3-R3</f>
        <v>207733</v>
      </c>
      <c r="T3" s="34" t="s">
        <v>87</v>
      </c>
      <c r="X3" s="41" t="s">
        <v>45</v>
      </c>
      <c r="Y3" s="41">
        <v>1790269</v>
      </c>
      <c r="Z3" s="41">
        <v>2148259</v>
      </c>
      <c r="AA3" s="41">
        <f>Y3-Z3</f>
        <v>-357990</v>
      </c>
      <c r="AB3" s="41" t="s">
        <v>100</v>
      </c>
      <c r="AE3" s="34" t="s">
        <v>32</v>
      </c>
      <c r="AF3" s="34">
        <v>2184857</v>
      </c>
      <c r="AG3" s="34">
        <v>1984150</v>
      </c>
      <c r="AH3" s="34">
        <v>200707</v>
      </c>
      <c r="AI3" s="34" t="s">
        <v>105</v>
      </c>
    </row>
    <row r="4" spans="1:35">
      <c r="A4" s="34" t="s">
        <v>70</v>
      </c>
      <c r="B4" s="34">
        <v>0</v>
      </c>
      <c r="C4" s="34">
        <v>0</v>
      </c>
      <c r="D4" s="34"/>
      <c r="G4" s="36" t="s">
        <v>47</v>
      </c>
      <c r="H4" s="36">
        <v>35631</v>
      </c>
      <c r="I4" s="36">
        <v>95981</v>
      </c>
      <c r="J4" s="36">
        <f t="shared" si="0"/>
        <v>-60350</v>
      </c>
      <c r="P4" s="34" t="s">
        <v>88</v>
      </c>
      <c r="Q4" s="34">
        <v>0</v>
      </c>
      <c r="R4" s="34">
        <v>0</v>
      </c>
      <c r="S4" s="34">
        <f t="shared" si="1"/>
        <v>0</v>
      </c>
      <c r="T4" s="34" t="s">
        <v>89</v>
      </c>
      <c r="AE4" s="34" t="s">
        <v>31</v>
      </c>
      <c r="AF4" s="34">
        <v>4021517</v>
      </c>
      <c r="AG4" s="34">
        <v>5203365</v>
      </c>
      <c r="AH4" s="34">
        <v>-1181848</v>
      </c>
      <c r="AI4" s="34" t="s">
        <v>99</v>
      </c>
    </row>
    <row r="5" spans="1:35">
      <c r="A5" s="34" t="s">
        <v>71</v>
      </c>
      <c r="B5" s="34">
        <v>1219592</v>
      </c>
      <c r="C5" s="34">
        <v>1407486</v>
      </c>
      <c r="D5" s="34"/>
      <c r="G5" s="36" t="s">
        <v>20</v>
      </c>
      <c r="H5" s="36">
        <v>1381020</v>
      </c>
      <c r="I5" s="36">
        <v>1571158</v>
      </c>
      <c r="J5" s="36">
        <f t="shared" si="0"/>
        <v>-190138</v>
      </c>
      <c r="P5" s="34" t="s">
        <v>90</v>
      </c>
      <c r="Q5" s="34">
        <v>0</v>
      </c>
      <c r="R5" s="34">
        <v>0</v>
      </c>
      <c r="S5" s="34">
        <v>653</v>
      </c>
      <c r="T5" s="34" t="s">
        <v>91</v>
      </c>
      <c r="AE5" s="34" t="s">
        <v>45</v>
      </c>
      <c r="AF5" s="34">
        <v>1790269</v>
      </c>
      <c r="AG5" s="34">
        <v>2148259</v>
      </c>
      <c r="AH5" s="34">
        <v>-357990</v>
      </c>
      <c r="AI5" s="34" t="s">
        <v>100</v>
      </c>
    </row>
    <row r="6" spans="1:35">
      <c r="G6" s="36" t="s">
        <v>21</v>
      </c>
      <c r="H6" s="36">
        <v>157716</v>
      </c>
      <c r="I6" s="36">
        <v>336536</v>
      </c>
      <c r="J6" s="36">
        <f t="shared" si="0"/>
        <v>-178820</v>
      </c>
      <c r="AE6" s="34" t="s">
        <v>33</v>
      </c>
      <c r="AF6" s="34">
        <v>211756</v>
      </c>
      <c r="AG6" s="34">
        <v>607383</v>
      </c>
      <c r="AH6" s="34">
        <v>-395627</v>
      </c>
      <c r="AI6" s="34" t="s">
        <v>68</v>
      </c>
    </row>
    <row r="7" spans="1:35">
      <c r="G7" s="36" t="s">
        <v>22</v>
      </c>
      <c r="H7" s="36">
        <v>0</v>
      </c>
      <c r="I7" s="36">
        <v>0</v>
      </c>
      <c r="J7" s="36">
        <f t="shared" si="0"/>
        <v>0</v>
      </c>
    </row>
    <row r="8" spans="1:35">
      <c r="G8" s="36" t="s">
        <v>23</v>
      </c>
      <c r="H8" s="36">
        <v>193331</v>
      </c>
      <c r="I8" s="36">
        <v>231709</v>
      </c>
      <c r="J8" s="36">
        <f t="shared" si="0"/>
        <v>-38378</v>
      </c>
      <c r="Z8" t="s">
        <v>58</v>
      </c>
    </row>
    <row r="9" spans="1:35">
      <c r="G9" s="36" t="s">
        <v>24</v>
      </c>
      <c r="H9" s="36">
        <v>57553</v>
      </c>
      <c r="I9" s="36">
        <v>3756</v>
      </c>
      <c r="J9" s="36">
        <f t="shared" si="0"/>
        <v>53797</v>
      </c>
      <c r="Z9" s="6">
        <v>-232472</v>
      </c>
      <c r="AA9" s="1" t="s">
        <v>26</v>
      </c>
    </row>
    <row r="10" spans="1:35">
      <c r="G10" s="36" t="s">
        <v>25</v>
      </c>
      <c r="H10" s="36">
        <v>2500</v>
      </c>
      <c r="I10" s="36">
        <v>4000</v>
      </c>
      <c r="J10" s="36">
        <f t="shared" si="0"/>
        <v>-1500</v>
      </c>
      <c r="Z10" s="6">
        <v>513461</v>
      </c>
      <c r="AA10" s="1" t="s">
        <v>92</v>
      </c>
    </row>
    <row r="11" spans="1:35">
      <c r="Z11" s="6">
        <v>0</v>
      </c>
      <c r="AA11" s="1" t="s">
        <v>53</v>
      </c>
    </row>
    <row r="12" spans="1:35" ht="18">
      <c r="G12" s="38" t="s">
        <v>84</v>
      </c>
      <c r="Z12" s="6">
        <v>0</v>
      </c>
      <c r="AA12" s="1" t="s">
        <v>54</v>
      </c>
    </row>
    <row r="13" spans="1:35">
      <c r="Z13" s="6">
        <v>0</v>
      </c>
      <c r="AA13" s="1" t="s">
        <v>55</v>
      </c>
    </row>
    <row r="14" spans="1:35">
      <c r="G14" s="39" t="s">
        <v>75</v>
      </c>
      <c r="Z14" s="8">
        <v>0</v>
      </c>
      <c r="AA14" s="1" t="s">
        <v>56</v>
      </c>
    </row>
    <row r="15" spans="1:35">
      <c r="G15" s="39" t="s">
        <v>76</v>
      </c>
      <c r="Z15" s="23">
        <f>SUM(Z9:Z14)</f>
        <v>280989</v>
      </c>
      <c r="AA15" s="1"/>
    </row>
    <row r="16" spans="1:35">
      <c r="G16" s="39" t="s">
        <v>77</v>
      </c>
      <c r="Z16">
        <v>811126</v>
      </c>
      <c r="AA16" t="s">
        <v>27</v>
      </c>
      <c r="AB16" t="s">
        <v>18</v>
      </c>
    </row>
    <row r="17" spans="1:27">
      <c r="G17" s="39" t="s">
        <v>78</v>
      </c>
      <c r="Z17">
        <v>-1007836</v>
      </c>
      <c r="AA17" t="s">
        <v>107</v>
      </c>
    </row>
    <row r="18" spans="1:27">
      <c r="G18" s="39" t="s">
        <v>79</v>
      </c>
      <c r="Z18">
        <v>4836</v>
      </c>
      <c r="AA18" t="s">
        <v>108</v>
      </c>
    </row>
    <row r="19" spans="1:27">
      <c r="G19" s="39" t="s">
        <v>80</v>
      </c>
      <c r="Z19">
        <v>472862</v>
      </c>
      <c r="AA19" t="s">
        <v>109</v>
      </c>
    </row>
    <row r="20" spans="1:27">
      <c r="G20" s="39" t="s">
        <v>81</v>
      </c>
      <c r="Z20" s="46">
        <v>280988</v>
      </c>
    </row>
    <row r="21" spans="1:27">
      <c r="G21" s="39" t="s">
        <v>82</v>
      </c>
    </row>
    <row r="22" spans="1:27">
      <c r="G22" s="39" t="s">
        <v>83</v>
      </c>
    </row>
    <row r="26" spans="1:27" ht="76.95" customHeight="1">
      <c r="A26" s="45" t="s">
        <v>85</v>
      </c>
      <c r="B26" s="45"/>
      <c r="C26" s="45"/>
      <c r="D26" s="45"/>
    </row>
  </sheetData>
  <mergeCells count="1">
    <mergeCell ref="A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Blanco</vt:lpstr>
      <vt:lpstr>Info tabel</vt:lpstr>
      <vt:lpstr>Blanco!Afdrukbereik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Dierickx</dc:creator>
  <cp:lastModifiedBy>FERNANDO ZARZOSA</cp:lastModifiedBy>
  <cp:lastPrinted>2024-11-12T11:30:18Z</cp:lastPrinted>
  <dcterms:created xsi:type="dcterms:W3CDTF">2016-02-09T12:23:43Z</dcterms:created>
  <dcterms:modified xsi:type="dcterms:W3CDTF">2025-06-06T13:13:02Z</dcterms:modified>
</cp:coreProperties>
</file>